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pew-my.sharepoint.com/personal/sjones_pewtrusts_org/Documents/Desktop/"/>
    </mc:Choice>
  </mc:AlternateContent>
  <xr:revisionPtr revIDLastSave="0" documentId="8_{80A33F8E-6C90-47E6-95CF-DFEA34C11F97}" xr6:coauthVersionLast="47" xr6:coauthVersionMax="47" xr10:uidLastSave="{00000000-0000-0000-0000-000000000000}"/>
  <bookViews>
    <workbookView xWindow="-108" yWindow="-108" windowWidth="23256" windowHeight="12456" activeTab="1" xr2:uid="{AD03E10F-6F56-4BC8-A333-17203A38FBDF}"/>
  </bookViews>
  <sheets>
    <sheet name="Methodology" sheetId="4" r:id="rId1"/>
    <sheet name="2021 State Data" sheetId="3" r:id="rId2"/>
    <sheet name="Net amortization details, 2021"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6" l="1"/>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7" i="6"/>
  <c r="J59" i="3"/>
  <c r="H59" i="3"/>
  <c r="F59" i="3"/>
  <c r="C59" i="3"/>
  <c r="G9" i="3" l="1"/>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alcChain>
</file>

<file path=xl/sharedStrings.xml><?xml version="1.0" encoding="utf-8"?>
<sst xmlns="http://schemas.openxmlformats.org/spreadsheetml/2006/main" count="161" uniqueCount="106">
  <si>
    <t>Methodology</t>
  </si>
  <si>
    <t>About the data:</t>
  </si>
  <si>
    <t>Pew shared the collected data with plan officials to give them an opportunity to review and to provide additional information. This feedback was incorporated into the data presented.</t>
  </si>
  <si>
    <t xml:space="preserve">Pew assigns funding data to a year based on the valuation period, rather than when the data are reported. Because of the lags in valuation in many state pension plans, only partial 2022 data are available, and 2021 is the most recent year for which comprehensive data were available for all 50 states. </t>
  </si>
  <si>
    <t>Each state retirement system uses different key assumptions and methods in presenting its financial information. Pew made no adjustments or changes to the presentation of aggregate state asset or liability data. Assumptions underlying each state’s funding data include the expected rate of return on investments and estimates of employees' life spans, retirement ages, salary growth, marriage rates, retention rates, and other demographic characteristics.</t>
  </si>
  <si>
    <r>
      <t>Although the accounting standards dictate how pension data must be estimated for reporting purposes, state pension plans may use different actuarial assumptions or methods for the purpose of calculating contributions. Pew has consistently used reported data based on public accounting standards in order to have comparable information on</t>
    </r>
    <r>
      <rPr>
        <b/>
        <sz val="11"/>
        <color theme="1"/>
        <rFont val="Arial"/>
        <family val="2"/>
      </rPr>
      <t xml:space="preserve"> </t>
    </r>
    <r>
      <rPr>
        <sz val="11"/>
        <color theme="1"/>
        <rFont val="Arial"/>
        <family val="2"/>
      </rPr>
      <t>plan finances.</t>
    </r>
  </si>
  <si>
    <t>Determination of retirement systems for inclusion in data collection:</t>
  </si>
  <si>
    <t>The pension systems included are those listed in the state CAFR in which the state is a sponsor, administrator, employer, or funder. Local pension systems with no direct state involvement are not included.</t>
  </si>
  <si>
    <t>Net Amortization:</t>
  </si>
  <si>
    <t xml:space="preserve">Measures whether total contributions to a public retirement system would have been sufficient to reduce unfunded liabilities if all actuarial assumptions—primarily investment expectations—had been met for that year. The calculation uses the plan’s own reported numbers and assumptions about investment returns. Plans that consistently fall short of this benchmark can expect to see the gap between the liability for promised benefits and available funds grow over time. </t>
  </si>
  <si>
    <t>Calculation of a plan’s net amortization starts with the employer contribution benchmark:</t>
  </si>
  <si>
    <t>Employer contribution benchmark = service cost plus interest on the prior year’s debt minus employee contributions (with interest).</t>
  </si>
  <si>
    <t>Net amortization = employer and other contributions (with interest) minus the employer benchmark.</t>
  </si>
  <si>
    <t>This metric is a point of reference for employer contributions so employee contributions are netted out from total contributions and the growth in pension debt.  Measuring net amortization by comparing total contributions against total growth in pension debt without contributions would be mathematically identical.</t>
  </si>
  <si>
    <t>Pew added a half year’s interest (details on the rate used are below) in calculating contributions. While plans differ in the timing of contributions, Pew assumed contributions were made mid-year to have a consistent adjustment across plans. One-time contributions in the current year also may be included.</t>
  </si>
  <si>
    <t>To get normal cost, Pew took the “service cost” data from the Schedule of Net Changes in Pension Liability.</t>
  </si>
  <si>
    <t>To calculate the interest accrued on the prior year’s net pension liability, Pew used the beginning of period liabilities and assets in the Schedule of Changes in Net Pension Liability to determine the unfunded liability at the end of the prior year. Pew multiplied this result by the interest rate (details on the rate used are below) to get the interest on the prior year’s debt.</t>
  </si>
  <si>
    <t>Interest Rate Methodology:</t>
  </si>
  <si>
    <t>For most plans, Pew used the blended rate calculated under new GASB rules for the prior year.</t>
  </si>
  <si>
    <t>The Pew Charitable Trusts</t>
  </si>
  <si>
    <t>Public Sector Retirement Systems</t>
  </si>
  <si>
    <t>Funding and Payment Information</t>
  </si>
  <si>
    <t>2021 State Aggregate Information</t>
  </si>
  <si>
    <t>Note: All $ figures are in thousands</t>
  </si>
  <si>
    <t>State</t>
  </si>
  <si>
    <t>Liability (Total Pension Liability)</t>
  </si>
  <si>
    <t>Assets (Plan Net Position)</t>
  </si>
  <si>
    <t>Pension Debt (Net Pension Liability)</t>
  </si>
  <si>
    <t>Funded Ratio</t>
  </si>
  <si>
    <t>Funding Rank</t>
  </si>
  <si>
    <t>Net Amortization Benchmark</t>
  </si>
  <si>
    <t>% Contributed</t>
  </si>
  <si>
    <t xml:space="preserve">Net Amortization </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</si>
  <si>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</si>
  <si>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</si>
  <si>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</si>
  <si>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</si>
  <si>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</si>
  <si>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</si>
  <si>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</si>
  <si>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</si>
  <si>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</si>
  <si>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</si>
  <si>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</si>
  <si>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</si>
  <si>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</si>
  <si>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</si>
  <si>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</si>
  <si>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</si>
  <si>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</si>
  <si>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</si>
  <si>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</si>
  <si>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</si>
  <si>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</si>
  <si>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</si>
  <si>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</si>
  <si>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</si>
  <si>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</si>
  <si>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</si>
  <si>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</si>
  <si>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</si>
  <si>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</si>
  <si>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</si>
  <si>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</si>
  <si>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</si>
  <si>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</si>
  <si>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</si>
  <si>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</si>
  <si>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</si>
  <si>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</si>
  <si>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</si>
  <si>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</si>
  <si>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</si>
  <si>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</si>
  <si>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</si>
  <si>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</si>
  <si>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</si>
  <si>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</si>
  <si>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</si>
  <si>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</si>
  <si>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</si>
  <si>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</si>
  <si>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</si>
  <si>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US Total</t>
  </si>
  <si>
    <t>N/A</t>
  </si>
  <si>
    <t>Note: The above data reflects in information published in The State Pension Funding Gap: 2021 as well as 2021 data released by plans after the end of the data collection period for that report.</t>
  </si>
  <si>
    <t>Source: State and pension plan financial reports and actuarial valuations</t>
  </si>
  <si>
    <t>|| For net amortization, positive numbers mean expected progress in paying down pension debt. Negative numbers mean expected growth in pension debt.</t>
  </si>
  <si>
    <t xml:space="preserve">§ The employer contribution benchmark is the contribution level employers need to meet in order to keep pension debt from growing. </t>
  </si>
  <si>
    <t xml:space="preserve">‡ The total expected cost represents the projected increase in the funding gap before taking employer and employee contributions into account. It is equal to the normal cost plus the assumed interest on the unfunded liability. </t>
  </si>
  <si>
    <t xml:space="preserve">† The normal cost refers to the cost of benefits earned by employees in any given year. Also called the service cost. </t>
  </si>
  <si>
    <t xml:space="preserve">* The assumed rate of return is weighted for the plan in each state by the liability at the beginning of 2021. </t>
  </si>
  <si>
    <t>Notes: Numbers may not be exact due to rounding.</t>
  </si>
  <si>
    <t>Net amortization</t>
  </si>
  <si>
    <t>2021 actual employer contributions with interest</t>
  </si>
  <si>
    <t>2021 employer contribution benchmark</t>
  </si>
  <si>
    <t>2021 employee contributions with interest</t>
  </si>
  <si>
    <t>2021 total expected cost</t>
  </si>
  <si>
    <t>2021 normal cost</t>
  </si>
  <si>
    <t>Assumed interest due on 2021 beginning of year debt</t>
  </si>
  <si>
    <t>Discount rate</t>
  </si>
  <si>
    <t>Beginning of year net pension liability</t>
  </si>
  <si>
    <t>All figures presented are as reported in public documents or as provided by plan officials. The main data sources used  were the annual comprehensive financial reports (ACFRs) produced by each state and pension plan, actuarial reports and valuations, and other state documents that disclose financial details about public employment retirement systems. In total, Pew collected data for over 230 pension plans.  The data collected included measures of actuarial funding, information on cash flow, and details on the underlying actuarial assumptions and methods.          </t>
  </si>
  <si>
    <t>Details of Net Amortization Calculation</t>
  </si>
  <si>
    <t>Based on actuarial assumptions and methods, the net pension liability (the gap between the total pension liability and the market value of plan assets), is expected to grow annually by the discount rate (the assumed rate of return) used to calculate the liability before taking contributions and new benefits earned into account. Pew calculates the interest on the net pension liability for each plan in its data set. The interest rate listed is the effective interest rate for a state’s aggregate net pension liability that would result in the sum of the interest on each pension plan in that state.</t>
  </si>
  <si>
    <t>Net amortization as a share of payroll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</si>
</sst>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4"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0"/>
      <color indexed="8"/>
      <name val="Arial"/>
      <family val="2"/>
    </font>
    <font>
      <sz val="11"/>
      <color indexed="8"/>
      <name val="Arial"/>
      <family val="2"/>
    </font>
    <font>
      <b/>
      <sz val="11"/>
      <color theme="0"/>
      <name val="Arial"/>
      <family val="2"/>
    </font>
    <font>
      <i/>
      <sz val="11"/>
      <color theme="1"/>
      <name val="Arial"/>
      <family val="2"/>
    </font>
    <font>
      <sz val="11"/>
      <color rgb="FF1F497D"/>
      <name val="Arial"/>
      <family val="2"/>
    </font>
    <font>
      <sz val="11"/>
      <color theme="1"/>
      <name val="Calibri"/>
      <family val="2"/>
      <charset val="1"/>
    </font>
    <font>
      <sz val="11"/>
      <color theme="0"/>
      <name val="Arial"/>
      <family val="2"/>
    </font>
    <font>
      <sz val="8"/>
      <name val="Arial"/>
      <family val="2"/>
    </font>
    <font>
      <sz val="11"/>
      <color rgb="FF000000"/>
      <name val="Arial"/>
      <family val="2"/>
    </font>
    <font>
      <i/>
      <sz val="11"/>
      <color rgb="FF000000"/>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theme="4"/>
        <bgColor indexed="64"/>
      </patternFill>
    </fill>
  </fills>
  <borders count="9">
    <border>
      <left/>
      <right/>
      <top/>
      <bottom/>
      <diagonal/>
    </border>
    <border>
      <left/>
      <right/>
      <top style="thin">
        <color indexed="22"/>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diagonal/>
    </border>
    <border>
      <left style="thin">
        <color indexed="22"/>
      </left>
      <right/>
      <top style="thin">
        <color indexed="22"/>
      </top>
      <bottom/>
      <diagonal/>
    </border>
    <border>
      <left style="thin">
        <color indexed="22"/>
      </left>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s>
  <cellStyleXfs count="3">
    <xf numFmtId="0" fontId="0" fillId="0" borderId="0"/>
    <xf numFmtId="9" fontId="1" fillId="0" borderId="0" applyFont="0" applyFill="0" applyBorder="0" applyAlignment="0" applyProtection="0"/>
    <xf numFmtId="0" fontId="4" fillId="0" borderId="0"/>
  </cellStyleXfs>
  <cellXfs count="51">
    <xf numFmtId="0" fontId="0" fillId="0" borderId="0" xfId="0"/>
    <xf numFmtId="0" fontId="2" fillId="0" borderId="0" xfId="0" applyFont="1"/>
    <xf numFmtId="0" fontId="3" fillId="0" borderId="0" xfId="0" applyFont="1"/>
    <xf numFmtId="0" fontId="2" fillId="0" borderId="0" xfId="0" quotePrefix="1" applyFont="1"/>
    <xf numFmtId="165" fontId="3" fillId="2" borderId="1" xfId="1" applyNumberFormat="1" applyFont="1" applyFill="1" applyBorder="1"/>
    <xf numFmtId="164" fontId="3" fillId="2" borderId="1" xfId="0" applyNumberFormat="1" applyFont="1" applyFill="1" applyBorder="1"/>
    <xf numFmtId="0" fontId="3" fillId="2" borderId="2" xfId="0" applyFont="1" applyFill="1" applyBorder="1"/>
    <xf numFmtId="0" fontId="3" fillId="2" borderId="3" xfId="0" applyFont="1" applyFill="1" applyBorder="1"/>
    <xf numFmtId="164" fontId="5" fillId="0" borderId="4" xfId="2" applyNumberFormat="1" applyFont="1" applyBorder="1" applyAlignment="1">
      <alignment horizontal="right" wrapText="1"/>
    </xf>
    <xf numFmtId="165" fontId="5" fillId="0" borderId="5" xfId="1" applyNumberFormat="1" applyFont="1" applyBorder="1" applyAlignment="1">
      <alignment horizontal="right" wrapText="1"/>
    </xf>
    <xf numFmtId="164" fontId="5" fillId="0" borderId="5" xfId="2" applyNumberFormat="1" applyFont="1" applyBorder="1" applyAlignment="1">
      <alignment horizontal="right" wrapText="1"/>
    </xf>
    <xf numFmtId="0" fontId="2" fillId="0" borderId="6" xfId="0" applyFont="1" applyBorder="1"/>
    <xf numFmtId="0" fontId="2" fillId="0" borderId="7" xfId="0" applyFont="1" applyBorder="1"/>
    <xf numFmtId="164" fontId="5" fillId="2" borderId="4" xfId="2" applyNumberFormat="1" applyFont="1" applyFill="1" applyBorder="1" applyAlignment="1">
      <alignment horizontal="right" wrapText="1"/>
    </xf>
    <xf numFmtId="165" fontId="5" fillId="2" borderId="5" xfId="1" applyNumberFormat="1" applyFont="1" applyFill="1" applyBorder="1" applyAlignment="1">
      <alignment horizontal="right" wrapText="1"/>
    </xf>
    <xf numFmtId="164" fontId="5" fillId="2" borderId="5" xfId="2" applyNumberFormat="1" applyFont="1" applyFill="1" applyBorder="1" applyAlignment="1">
      <alignment horizontal="right" wrapText="1"/>
    </xf>
    <xf numFmtId="0" fontId="2" fillId="2" borderId="6" xfId="0" applyFont="1" applyFill="1" applyBorder="1"/>
    <xf numFmtId="0" fontId="2" fillId="2" borderId="7" xfId="0" applyFont="1" applyFill="1" applyBorder="1"/>
    <xf numFmtId="0" fontId="6" fillId="3" borderId="4" xfId="0" applyFont="1" applyFill="1" applyBorder="1" applyAlignment="1">
      <alignment horizontal="center" wrapText="1"/>
    </xf>
    <xf numFmtId="0" fontId="6" fillId="3" borderId="8" xfId="0" applyFont="1" applyFill="1" applyBorder="1" applyAlignment="1">
      <alignment horizontal="center" wrapText="1"/>
    </xf>
    <xf numFmtId="165" fontId="6" fillId="3" borderId="8" xfId="1" applyNumberFormat="1" applyFont="1" applyFill="1" applyBorder="1" applyAlignment="1">
      <alignment horizontal="center" wrapText="1"/>
    </xf>
    <xf numFmtId="0" fontId="6" fillId="3" borderId="7" xfId="0" applyFont="1" applyFill="1" applyBorder="1"/>
    <xf numFmtId="0" fontId="3" fillId="0" borderId="0" xfId="0" applyFont="1" applyAlignment="1">
      <alignment horizontal="center"/>
    </xf>
    <xf numFmtId="0" fontId="7" fillId="0" borderId="0" xfId="0" applyFont="1"/>
    <xf numFmtId="0" fontId="2" fillId="0" borderId="0" xfId="0" quotePrefix="1" applyFont="1" applyAlignment="1">
      <alignment horizontal="left"/>
    </xf>
    <xf numFmtId="9" fontId="5" fillId="2" borderId="5" xfId="1" applyFont="1" applyFill="1" applyBorder="1" applyAlignment="1">
      <alignment horizontal="right" wrapText="1"/>
    </xf>
    <xf numFmtId="9" fontId="5" fillId="0" borderId="5" xfId="1" applyFont="1" applyBorder="1" applyAlignment="1">
      <alignment horizontal="right" wrapText="1"/>
    </xf>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vertical="top" wrapText="1"/>
    </xf>
    <xf numFmtId="0" fontId="2" fillId="0" borderId="0" xfId="0" applyFont="1" applyAlignment="1">
      <alignment vertical="top"/>
    </xf>
    <xf numFmtId="0" fontId="3" fillId="0" borderId="0" xfId="0" applyFont="1" applyAlignment="1">
      <alignment horizontal="left" vertical="top"/>
    </xf>
    <xf numFmtId="0" fontId="2" fillId="0" borderId="0" xfId="0" applyFont="1" applyAlignment="1">
      <alignment vertical="center" wrapText="1"/>
    </xf>
    <xf numFmtId="0" fontId="8"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vertical="center" wrapText="1"/>
    </xf>
    <xf numFmtId="0" fontId="9" fillId="0" borderId="0" xfId="0" applyFont="1"/>
    <xf numFmtId="164" fontId="0" fillId="0" borderId="0" xfId="0" applyNumberFormat="1"/>
    <xf numFmtId="164" fontId="2" fillId="0" borderId="0" xfId="0" applyNumberFormat="1" applyFont="1"/>
    <xf numFmtId="0" fontId="11" fillId="0" borderId="0" xfId="0" applyFont="1" applyAlignment="1">
      <alignment vertical="center"/>
    </xf>
    <xf numFmtId="165" fontId="2" fillId="0" borderId="0" xfId="1" applyNumberFormat="1" applyFont="1"/>
    <xf numFmtId="9" fontId="0" fillId="0" borderId="0" xfId="0" applyNumberFormat="1"/>
    <xf numFmtId="10" fontId="0" fillId="0" borderId="0" xfId="0" applyNumberFormat="1"/>
    <xf numFmtId="0" fontId="10" fillId="4" borderId="0" xfId="0" applyFont="1" applyFill="1" applyAlignment="1">
      <alignment wrapText="1"/>
    </xf>
    <xf numFmtId="0" fontId="10" fillId="4" borderId="0" xfId="0" applyFont="1" applyFill="1" applyAlignment="1">
      <alignment horizontal="center" wrapText="1"/>
    </xf>
    <xf numFmtId="9" fontId="2" fillId="0" borderId="0" xfId="1" applyFont="1"/>
    <xf numFmtId="0" fontId="2" fillId="0" borderId="0" xfId="0" applyFont="1" applyAlignment="1">
      <alignment horizontal="left" wrapText="1"/>
    </xf>
    <xf numFmtId="0" fontId="12" fillId="0" borderId="0" xfId="0" applyFont="1" applyAlignment="1">
      <alignment vertical="center"/>
    </xf>
    <xf numFmtId="0" fontId="13" fillId="0" borderId="0" xfId="0" applyFont="1" applyAlignment="1">
      <alignment vertical="center"/>
    </xf>
  </cellXfs>
  <cellStyles count="3">
    <cellStyle name="Normal" xfId="0" builtinId="0"/>
    <cellStyle name="Normal_Sheet1" xfId="2" xr:uid="{1B34AC7A-182D-4CB2-B56A-338A0F14F5DA}"/>
    <cellStyle name="Percent" xfId="1" builtinId="5"/>
  </cellStyles>
  <dxfs count="12">
    <dxf>
      <numFmt numFmtId="164" formatCode="&quot;$&quot;#,##0"/>
    </dxf>
    <dxf>
      <numFmt numFmtId="13" formatCode="0%"/>
    </dxf>
    <dxf>
      <numFmt numFmtId="164" formatCode="&quot;$&quot;#,##0"/>
    </dxf>
    <dxf>
      <numFmt numFmtId="164" formatCode="&quot;$&quot;#,##0"/>
    </dxf>
    <dxf>
      <numFmt numFmtId="164" formatCode="&quot;$&quot;#,##0"/>
    </dxf>
    <dxf>
      <numFmt numFmtId="164" formatCode="&quot;$&quot;#,##0"/>
    </dxf>
    <dxf>
      <numFmt numFmtId="164" formatCode="&quot;$&quot;#,##0"/>
    </dxf>
    <dxf>
      <numFmt numFmtId="164" formatCode="&quot;$&quot;#,##0"/>
    </dxf>
    <dxf>
      <numFmt numFmtId="14" formatCode="0.00%"/>
    </dxf>
    <dxf>
      <numFmt numFmtId="164" formatCode="&quot;$&quot;#,##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0"/>
        <name val="Arial"/>
        <family val="2"/>
        <scheme val="none"/>
      </font>
      <fill>
        <patternFill patternType="solid">
          <fgColor indexed="64"/>
          <bgColor theme="4"/>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5643A64-EF57-495F-B986-C4D94D08E386}" name="Table2" displayName="Table2" ref="A6:K56" totalsRowShown="0" headerRowDxfId="11">
  <tableColumns count="11">
    <tableColumn id="1" xr3:uid="{E50E39E0-4AC1-4A8D-8F99-C55354EE88E1}" name="State" dataDxfId="10"/>
    <tableColumn id="2" xr3:uid="{1F6D3112-1E0A-4CC6-83A0-8B2F6E3B7CFF}" name="Beginning of year net pension liability" dataDxfId="9"/>
    <tableColumn id="3" xr3:uid="{CB283061-F3D8-4A32-9158-5887E3131AA8}" name="Discount rate" dataDxfId="8"/>
    <tableColumn id="4" xr3:uid="{E26A6908-897E-4ADD-9342-E86B6F512A05}" name="Assumed interest due on 2021 beginning of year debt" dataDxfId="7">
      <calculatedColumnFormula>B7*C7</calculatedColumnFormula>
    </tableColumn>
    <tableColumn id="5" xr3:uid="{EE71ED9E-5C2D-434E-810B-2957B78FB2A6}" name="2021 normal cost" dataDxfId="6"/>
    <tableColumn id="6" xr3:uid="{68F0FB4E-57D6-4408-8E82-62EF35A1FAF8}" name="2021 total expected cost" dataDxfId="5"/>
    <tableColumn id="7" xr3:uid="{7839D98A-B971-4EF4-9A3C-102C5E764CA8}" name="2021 employee contributions with interest" dataDxfId="4"/>
    <tableColumn id="8" xr3:uid="{3B5CB211-CE13-42EF-A36F-114ED0CD7320}" name="2021 employer contribution benchmark" dataDxfId="3"/>
    <tableColumn id="9" xr3:uid="{45757C24-7445-40F8-943D-345AA9EFEB5E}" name="2021 actual employer contributions with interest" dataDxfId="2"/>
    <tableColumn id="10" xr3:uid="{B3261E93-37D8-4B37-8671-B1BDCD8305F3}" name="Net amortization as a share of payroll" dataDxfId="1"/>
    <tableColumn id="11" xr3:uid="{EE84F290-5384-4736-A2EC-E6C0B7E92191}" name="Net amortizatio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4CAE1-B70F-40B7-BF8E-E4276E80B3D7}">
  <dimension ref="A1:Y70"/>
  <sheetViews>
    <sheetView topLeftCell="A7" zoomScaleNormal="100" workbookViewId="0">
      <selection activeCell="B32" sqref="B32"/>
    </sheetView>
  </sheetViews>
  <sheetFormatPr defaultColWidth="9.109375" defaultRowHeight="13.8" x14ac:dyDescent="0.25"/>
  <cols>
    <col min="1" max="1" width="28.5546875" style="1" customWidth="1"/>
    <col min="2" max="2" width="214" style="1" customWidth="1"/>
    <col min="3" max="16384" width="9.109375" style="1"/>
  </cols>
  <sheetData>
    <row r="1" spans="1:25" x14ac:dyDescent="0.25">
      <c r="A1" s="34" t="s">
        <v>0</v>
      </c>
    </row>
    <row r="2" spans="1:25" x14ac:dyDescent="0.25">
      <c r="A2" s="36"/>
    </row>
    <row r="3" spans="1:25" ht="41.4" x14ac:dyDescent="0.25">
      <c r="A3" s="31" t="s">
        <v>1</v>
      </c>
      <c r="B3" s="32" t="s">
        <v>102</v>
      </c>
      <c r="C3" s="32"/>
      <c r="D3" s="32"/>
      <c r="E3" s="32"/>
      <c r="F3" s="32"/>
      <c r="G3" s="32"/>
      <c r="H3" s="32"/>
      <c r="I3" s="32"/>
      <c r="J3" s="32"/>
      <c r="K3" s="32"/>
      <c r="L3" s="32"/>
      <c r="M3" s="32"/>
      <c r="N3" s="32"/>
      <c r="O3" s="32"/>
      <c r="P3" s="32"/>
      <c r="Q3" s="32"/>
      <c r="R3" s="32"/>
      <c r="S3" s="32"/>
      <c r="T3" s="32"/>
      <c r="U3" s="32"/>
      <c r="V3" s="32"/>
      <c r="W3" s="32"/>
      <c r="X3" s="32"/>
      <c r="Y3" s="32"/>
    </row>
    <row r="4" spans="1:25" x14ac:dyDescent="0.25">
      <c r="A4" s="31"/>
      <c r="B4" s="32" t="s">
        <v>2</v>
      </c>
      <c r="C4" s="32"/>
      <c r="D4" s="32"/>
      <c r="E4" s="32"/>
      <c r="F4" s="32"/>
      <c r="G4" s="32"/>
      <c r="H4" s="32"/>
      <c r="I4" s="32"/>
      <c r="J4" s="32"/>
      <c r="K4" s="32"/>
      <c r="L4" s="32"/>
      <c r="M4" s="32"/>
      <c r="N4" s="32"/>
      <c r="O4" s="32"/>
      <c r="P4" s="32"/>
      <c r="Q4" s="32"/>
      <c r="R4" s="32"/>
      <c r="S4" s="32"/>
      <c r="T4" s="32"/>
      <c r="U4" s="32"/>
      <c r="V4" s="32"/>
      <c r="W4" s="32"/>
      <c r="X4" s="32"/>
      <c r="Y4" s="32"/>
    </row>
    <row r="5" spans="1:25" ht="27.6" x14ac:dyDescent="0.25">
      <c r="B5" s="32" t="s">
        <v>3</v>
      </c>
    </row>
    <row r="6" spans="1:25" ht="27.6" x14ac:dyDescent="0.25">
      <c r="A6" s="36"/>
      <c r="B6" s="32" t="s">
        <v>4</v>
      </c>
    </row>
    <row r="7" spans="1:25" ht="27.6" x14ac:dyDescent="0.25">
      <c r="B7" s="32" t="s">
        <v>5</v>
      </c>
      <c r="C7" s="32"/>
      <c r="D7" s="32"/>
      <c r="E7" s="32"/>
      <c r="F7" s="32"/>
      <c r="G7" s="32"/>
      <c r="H7" s="32"/>
      <c r="I7" s="32"/>
      <c r="J7" s="32"/>
      <c r="K7" s="32"/>
      <c r="L7" s="32"/>
      <c r="M7" s="32"/>
      <c r="N7" s="32"/>
      <c r="O7" s="32"/>
      <c r="P7" s="32"/>
      <c r="Q7" s="32"/>
      <c r="R7" s="32"/>
      <c r="S7" s="32"/>
      <c r="T7" s="32"/>
      <c r="U7" s="32"/>
      <c r="V7" s="32"/>
      <c r="W7" s="32"/>
      <c r="X7" s="32"/>
      <c r="Y7" s="32"/>
    </row>
    <row r="8" spans="1:25" x14ac:dyDescent="0.25">
      <c r="A8" s="36"/>
    </row>
    <row r="9" spans="1:25" ht="41.4" x14ac:dyDescent="0.25">
      <c r="A9" s="37" t="s">
        <v>6</v>
      </c>
      <c r="B9" s="32" t="s">
        <v>7</v>
      </c>
    </row>
    <row r="10" spans="1:25" x14ac:dyDescent="0.25">
      <c r="A10" s="36"/>
    </row>
    <row r="11" spans="1:25" ht="41.4" x14ac:dyDescent="0.25">
      <c r="A11" s="34" t="s">
        <v>8</v>
      </c>
      <c r="B11" s="48" t="s">
        <v>9</v>
      </c>
    </row>
    <row r="12" spans="1:25" x14ac:dyDescent="0.25">
      <c r="A12" s="34"/>
      <c r="B12" s="27"/>
    </row>
    <row r="13" spans="1:25" x14ac:dyDescent="0.25">
      <c r="A13" s="34"/>
      <c r="B13" s="35" t="s">
        <v>10</v>
      </c>
    </row>
    <row r="14" spans="1:25" x14ac:dyDescent="0.25">
      <c r="A14" s="34"/>
      <c r="B14" s="35"/>
    </row>
    <row r="15" spans="1:25" x14ac:dyDescent="0.25">
      <c r="B15" s="32" t="s">
        <v>11</v>
      </c>
    </row>
    <row r="16" spans="1:25" x14ac:dyDescent="0.25">
      <c r="B16" s="32"/>
    </row>
    <row r="17" spans="1:25" x14ac:dyDescent="0.25">
      <c r="B17" s="32" t="s">
        <v>12</v>
      </c>
    </row>
    <row r="18" spans="1:25" x14ac:dyDescent="0.25">
      <c r="A18" s="35"/>
      <c r="C18" s="32"/>
      <c r="D18" s="32"/>
      <c r="E18" s="32"/>
      <c r="F18" s="32"/>
      <c r="G18" s="32"/>
      <c r="H18" s="32"/>
      <c r="I18" s="32"/>
      <c r="J18" s="32"/>
      <c r="K18" s="32"/>
      <c r="L18" s="32"/>
      <c r="M18" s="32"/>
      <c r="N18" s="32"/>
      <c r="O18" s="32"/>
      <c r="P18" s="32"/>
      <c r="Q18" s="32"/>
      <c r="R18" s="32"/>
      <c r="S18" s="32"/>
      <c r="T18" s="32"/>
      <c r="U18" s="32"/>
      <c r="V18" s="32"/>
      <c r="W18" s="32"/>
      <c r="X18" s="32"/>
      <c r="Y18" s="32"/>
    </row>
    <row r="19" spans="1:25" ht="27.6" x14ac:dyDescent="0.25">
      <c r="B19" s="32" t="s">
        <v>13</v>
      </c>
    </row>
    <row r="20" spans="1:25" x14ac:dyDescent="0.25">
      <c r="A20" s="35"/>
      <c r="C20" s="32"/>
      <c r="D20" s="32"/>
      <c r="E20" s="32"/>
      <c r="F20" s="32"/>
      <c r="G20" s="32"/>
      <c r="H20" s="32"/>
      <c r="I20" s="32"/>
      <c r="J20" s="32"/>
      <c r="K20" s="32"/>
      <c r="L20" s="32"/>
      <c r="M20" s="32"/>
      <c r="N20" s="32"/>
      <c r="O20" s="32"/>
      <c r="P20" s="32"/>
      <c r="Q20" s="32"/>
      <c r="R20" s="32"/>
      <c r="S20" s="32"/>
      <c r="T20" s="32"/>
      <c r="U20" s="32"/>
      <c r="V20" s="32"/>
      <c r="W20" s="32"/>
      <c r="X20" s="32"/>
      <c r="Y20" s="32"/>
    </row>
    <row r="21" spans="1:25" ht="27.6" x14ac:dyDescent="0.25">
      <c r="B21" s="32" t="s">
        <v>14</v>
      </c>
    </row>
    <row r="22" spans="1:25" x14ac:dyDescent="0.25">
      <c r="A22" s="35"/>
    </row>
    <row r="23" spans="1:25" x14ac:dyDescent="0.25">
      <c r="B23" s="32" t="s">
        <v>15</v>
      </c>
    </row>
    <row r="24" spans="1:25" x14ac:dyDescent="0.25">
      <c r="A24" s="35"/>
      <c r="C24" s="32"/>
      <c r="D24" s="32"/>
      <c r="E24" s="32"/>
      <c r="F24" s="32"/>
      <c r="G24" s="32"/>
      <c r="H24" s="32"/>
      <c r="I24" s="32"/>
      <c r="J24" s="32"/>
      <c r="K24" s="32"/>
      <c r="L24" s="32"/>
      <c r="M24" s="32"/>
      <c r="N24" s="32"/>
      <c r="O24" s="32"/>
      <c r="P24" s="32"/>
      <c r="Q24" s="32"/>
      <c r="R24" s="32"/>
      <c r="S24" s="32"/>
      <c r="T24" s="32"/>
      <c r="U24" s="32"/>
      <c r="V24" s="32"/>
      <c r="W24" s="32"/>
      <c r="X24" s="32"/>
      <c r="Y24" s="32"/>
    </row>
    <row r="25" spans="1:25" ht="27.6" x14ac:dyDescent="0.25">
      <c r="B25" s="32" t="s">
        <v>16</v>
      </c>
    </row>
    <row r="26" spans="1:25" x14ac:dyDescent="0.25">
      <c r="A26" s="35"/>
    </row>
    <row r="27" spans="1:25" x14ac:dyDescent="0.25">
      <c r="A27" s="34" t="s">
        <v>17</v>
      </c>
      <c r="B27" s="32" t="s">
        <v>18</v>
      </c>
      <c r="C27" s="32"/>
      <c r="D27" s="32"/>
      <c r="E27" s="32"/>
      <c r="F27" s="32"/>
      <c r="G27" s="32"/>
      <c r="H27" s="32"/>
      <c r="I27" s="32"/>
      <c r="J27" s="32"/>
      <c r="K27" s="32"/>
      <c r="L27" s="32"/>
      <c r="M27" s="32"/>
      <c r="N27" s="32"/>
      <c r="O27" s="32"/>
      <c r="P27" s="32"/>
      <c r="Q27" s="32"/>
      <c r="R27" s="32"/>
      <c r="S27" s="32"/>
      <c r="T27" s="32"/>
      <c r="U27" s="32"/>
      <c r="V27" s="32"/>
      <c r="W27" s="32"/>
      <c r="X27" s="32"/>
      <c r="Y27" s="32"/>
    </row>
    <row r="29" spans="1:25" ht="41.4" x14ac:dyDescent="0.25">
      <c r="A29" s="33"/>
      <c r="B29" s="32" t="s">
        <v>104</v>
      </c>
    </row>
    <row r="30" spans="1:25" x14ac:dyDescent="0.25">
      <c r="A30" s="33"/>
      <c r="B30" s="32"/>
    </row>
    <row r="32" spans="1:25" x14ac:dyDescent="0.25">
      <c r="A32" s="2"/>
    </row>
    <row r="35" spans="1:2" x14ac:dyDescent="0.25">
      <c r="A35" s="31"/>
      <c r="B35" s="28"/>
    </row>
    <row r="36" spans="1:2" x14ac:dyDescent="0.25">
      <c r="A36" s="31"/>
      <c r="B36" s="28"/>
    </row>
    <row r="37" spans="1:2" x14ac:dyDescent="0.25">
      <c r="A37" s="30"/>
      <c r="B37" s="30"/>
    </row>
    <row r="38" spans="1:2" x14ac:dyDescent="0.25">
      <c r="A38" s="29"/>
      <c r="B38" s="28"/>
    </row>
    <row r="39" spans="1:2" x14ac:dyDescent="0.25">
      <c r="A39" s="30"/>
      <c r="B39" s="30"/>
    </row>
    <row r="40" spans="1:2" x14ac:dyDescent="0.25">
      <c r="A40" s="29"/>
      <c r="B40" s="28"/>
    </row>
    <row r="42" spans="1:2" x14ac:dyDescent="0.25">
      <c r="A42" s="2"/>
    </row>
    <row r="43" spans="1:2" x14ac:dyDescent="0.25">
      <c r="B43" s="27"/>
    </row>
    <row r="45" spans="1:2" x14ac:dyDescent="0.25">
      <c r="A45" s="2"/>
    </row>
    <row r="46" spans="1:2" x14ac:dyDescent="0.25">
      <c r="B46" s="27"/>
    </row>
    <row r="48" spans="1:2" x14ac:dyDescent="0.25">
      <c r="A48" s="2"/>
    </row>
    <row r="49" spans="1:2" x14ac:dyDescent="0.25">
      <c r="B49" s="27"/>
    </row>
    <row r="51" spans="1:2" x14ac:dyDescent="0.25">
      <c r="A51" s="2"/>
    </row>
    <row r="52" spans="1:2" x14ac:dyDescent="0.25">
      <c r="B52" s="27"/>
    </row>
    <row r="54" spans="1:2" x14ac:dyDescent="0.25">
      <c r="A54" s="2"/>
    </row>
    <row r="55" spans="1:2" x14ac:dyDescent="0.25">
      <c r="B55" s="27"/>
    </row>
    <row r="57" spans="1:2" x14ac:dyDescent="0.25">
      <c r="A57" s="2"/>
    </row>
    <row r="58" spans="1:2" x14ac:dyDescent="0.25">
      <c r="B58" s="27"/>
    </row>
    <row r="60" spans="1:2" x14ac:dyDescent="0.25">
      <c r="A60" s="2"/>
    </row>
    <row r="61" spans="1:2" x14ac:dyDescent="0.25">
      <c r="B61" s="27"/>
    </row>
    <row r="63" spans="1:2" x14ac:dyDescent="0.25">
      <c r="A63" s="2"/>
    </row>
    <row r="64" spans="1:2" x14ac:dyDescent="0.25">
      <c r="B64" s="27"/>
    </row>
    <row r="66" spans="1:2" x14ac:dyDescent="0.25">
      <c r="A66" s="2"/>
    </row>
    <row r="67" spans="1:2" x14ac:dyDescent="0.25">
      <c r="B67" s="27"/>
    </row>
    <row r="69" spans="1:2" x14ac:dyDescent="0.25">
      <c r="A69" s="2"/>
    </row>
    <row r="70" spans="1:2" x14ac:dyDescent="0.25">
      <c r="B70" s="27"/>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24037-D6F4-4AAC-96FD-805314046135}">
  <dimension ref="A1:J569"/>
  <sheetViews>
    <sheetView tabSelected="1" topLeftCell="A22" zoomScaleNormal="100" workbookViewId="0">
      <selection activeCell="G43" sqref="G43"/>
    </sheetView>
  </sheetViews>
  <sheetFormatPr defaultColWidth="9.109375" defaultRowHeight="13.8" x14ac:dyDescent="0.25"/>
  <cols>
    <col min="1" max="1" width="3.88671875" style="1" customWidth="1"/>
    <col min="2" max="2" width="17.33203125" style="1" bestFit="1" customWidth="1"/>
    <col min="3" max="3" width="33.44140625" style="1" customWidth="1"/>
    <col min="4" max="4" width="27.5546875" style="1" customWidth="1"/>
    <col min="5" max="5" width="37.109375" style="1" customWidth="1"/>
    <col min="6" max="7" width="17.33203125" style="1" customWidth="1"/>
    <col min="8" max="8" width="30.109375" style="1" customWidth="1"/>
    <col min="9" max="9" width="17.33203125" style="1" customWidth="1"/>
    <col min="10" max="10" width="19.33203125" style="1" customWidth="1"/>
    <col min="11" max="16384" width="9.109375" style="1"/>
  </cols>
  <sheetData>
    <row r="1" spans="1:10" x14ac:dyDescent="0.25">
      <c r="A1" s="1" t="s">
        <v>19</v>
      </c>
    </row>
    <row r="2" spans="1:10" x14ac:dyDescent="0.25">
      <c r="A2" s="1" t="s">
        <v>20</v>
      </c>
    </row>
    <row r="3" spans="1:10" x14ac:dyDescent="0.25">
      <c r="A3" s="1" t="s">
        <v>21</v>
      </c>
    </row>
    <row r="4" spans="1:10" x14ac:dyDescent="0.25">
      <c r="A4" s="24" t="s">
        <v>22</v>
      </c>
    </row>
    <row r="5" spans="1:10" ht="14.4" x14ac:dyDescent="0.3">
      <c r="A5" s="23" t="s">
        <v>23</v>
      </c>
    </row>
    <row r="7" spans="1:10" x14ac:dyDescent="0.25">
      <c r="C7" s="22"/>
      <c r="D7" s="22"/>
      <c r="E7" s="22"/>
      <c r="F7" s="22"/>
      <c r="G7" s="22"/>
      <c r="H7" s="22"/>
      <c r="I7" s="22"/>
      <c r="J7" s="22"/>
    </row>
    <row r="8" spans="1:10" ht="52.5" customHeight="1" x14ac:dyDescent="0.25">
      <c r="B8" s="21" t="s">
        <v>24</v>
      </c>
      <c r="C8" s="19" t="s">
        <v>25</v>
      </c>
      <c r="D8" s="19" t="s">
        <v>26</v>
      </c>
      <c r="E8" s="19" t="s">
        <v>27</v>
      </c>
      <c r="F8" s="20" t="s">
        <v>28</v>
      </c>
      <c r="G8" s="19" t="s">
        <v>29</v>
      </c>
      <c r="H8" s="19" t="s">
        <v>30</v>
      </c>
      <c r="I8" s="19" t="s">
        <v>31</v>
      </c>
      <c r="J8" s="18" t="s">
        <v>32</v>
      </c>
    </row>
    <row r="9" spans="1:10" x14ac:dyDescent="0.25">
      <c r="B9" s="17" t="s">
        <v>33</v>
      </c>
      <c r="C9" s="15">
        <v>61550095</v>
      </c>
      <c r="D9" s="15">
        <v>46406735</v>
      </c>
      <c r="E9" s="15">
        <v>15143360</v>
      </c>
      <c r="F9" s="25">
        <v>0.75396691101776525</v>
      </c>
      <c r="G9" s="16">
        <f t="shared" ref="G9:G40" si="0">RANK(F9,$F$9:$F$58)</f>
        <v>35</v>
      </c>
      <c r="H9" s="15">
        <v>1641257</v>
      </c>
      <c r="I9" s="14">
        <v>0.89</v>
      </c>
      <c r="J9" s="13">
        <v>-178955</v>
      </c>
    </row>
    <row r="10" spans="1:10" x14ac:dyDescent="0.25">
      <c r="B10" s="12" t="s">
        <v>34</v>
      </c>
      <c r="C10" s="10">
        <v>23342069</v>
      </c>
      <c r="D10" s="10">
        <v>18875730</v>
      </c>
      <c r="E10" s="10">
        <v>4466339</v>
      </c>
      <c r="F10" s="26">
        <v>0.80865710747406327</v>
      </c>
      <c r="G10" s="11">
        <f t="shared" si="0"/>
        <v>27</v>
      </c>
      <c r="H10" s="10">
        <v>666386</v>
      </c>
      <c r="I10" s="9">
        <v>1.07</v>
      </c>
      <c r="J10" s="8">
        <v>44769</v>
      </c>
    </row>
    <row r="11" spans="1:10" x14ac:dyDescent="0.25">
      <c r="B11" s="17" t="s">
        <v>35</v>
      </c>
      <c r="C11" s="15">
        <v>86051480</v>
      </c>
      <c r="D11" s="15">
        <v>63324099</v>
      </c>
      <c r="E11" s="15">
        <v>22727381</v>
      </c>
      <c r="F11" s="25">
        <v>0.735886224025038</v>
      </c>
      <c r="G11" s="16">
        <f t="shared" si="0"/>
        <v>36</v>
      </c>
      <c r="H11" s="15">
        <v>2583765</v>
      </c>
      <c r="I11" s="14">
        <v>1.61</v>
      </c>
      <c r="J11" s="13">
        <v>1587726</v>
      </c>
    </row>
    <row r="12" spans="1:10" x14ac:dyDescent="0.25">
      <c r="B12" s="12" t="s">
        <v>36</v>
      </c>
      <c r="C12" s="10">
        <v>38780828</v>
      </c>
      <c r="D12" s="10">
        <v>35151082</v>
      </c>
      <c r="E12" s="10">
        <v>3629746</v>
      </c>
      <c r="F12" s="26">
        <v>0.90640360969605749</v>
      </c>
      <c r="G12" s="11">
        <f t="shared" si="0"/>
        <v>17</v>
      </c>
      <c r="H12" s="10">
        <v>982385</v>
      </c>
      <c r="I12" s="9">
        <v>0.88</v>
      </c>
      <c r="J12" s="8">
        <v>-118741</v>
      </c>
    </row>
    <row r="13" spans="1:10" x14ac:dyDescent="0.25">
      <c r="B13" s="17" t="s">
        <v>37</v>
      </c>
      <c r="C13" s="15">
        <v>717697604</v>
      </c>
      <c r="D13" s="15">
        <v>610558344</v>
      </c>
      <c r="E13" s="15">
        <v>107139260</v>
      </c>
      <c r="F13" s="25">
        <v>0.85071810271781256</v>
      </c>
      <c r="G13" s="16">
        <f t="shared" si="0"/>
        <v>25</v>
      </c>
      <c r="H13" s="15">
        <v>21739806</v>
      </c>
      <c r="I13" s="14">
        <v>0.97</v>
      </c>
      <c r="J13" s="13">
        <v>-693696</v>
      </c>
    </row>
    <row r="14" spans="1:10" x14ac:dyDescent="0.25">
      <c r="B14" s="12" t="s">
        <v>38</v>
      </c>
      <c r="C14" s="10">
        <v>84537071</v>
      </c>
      <c r="D14" s="10">
        <v>65595260</v>
      </c>
      <c r="E14" s="10">
        <v>18941811</v>
      </c>
      <c r="F14" s="26">
        <v>0.77593485584566801</v>
      </c>
      <c r="G14" s="11">
        <f t="shared" si="0"/>
        <v>33</v>
      </c>
      <c r="H14" s="10">
        <v>2046522</v>
      </c>
      <c r="I14" s="9">
        <v>1.1000000000000001</v>
      </c>
      <c r="J14" s="8">
        <v>205345</v>
      </c>
    </row>
    <row r="15" spans="1:10" x14ac:dyDescent="0.25">
      <c r="B15" s="17" t="s">
        <v>39</v>
      </c>
      <c r="C15" s="15">
        <v>76878505</v>
      </c>
      <c r="D15" s="15">
        <v>40499723</v>
      </c>
      <c r="E15" s="15">
        <v>36378782</v>
      </c>
      <c r="F15" s="25">
        <v>0.52680164631193072</v>
      </c>
      <c r="G15" s="16">
        <f t="shared" si="0"/>
        <v>47</v>
      </c>
      <c r="H15" s="15">
        <v>3422541</v>
      </c>
      <c r="I15" s="14">
        <v>0.93</v>
      </c>
      <c r="J15" s="13">
        <v>-249808</v>
      </c>
    </row>
    <row r="16" spans="1:10" x14ac:dyDescent="0.25">
      <c r="B16" s="12" t="s">
        <v>40</v>
      </c>
      <c r="C16" s="10">
        <v>13415399</v>
      </c>
      <c r="D16" s="10">
        <v>14514181</v>
      </c>
      <c r="E16" s="10">
        <v>-1098782</v>
      </c>
      <c r="F16" s="26">
        <v>1.0819246598628933</v>
      </c>
      <c r="G16" s="11">
        <f t="shared" si="0"/>
        <v>4</v>
      </c>
      <c r="H16" s="10">
        <v>308330</v>
      </c>
      <c r="I16" s="9">
        <v>1.1200000000000001</v>
      </c>
      <c r="J16" s="8">
        <v>37553</v>
      </c>
    </row>
    <row r="17" spans="2:10" x14ac:dyDescent="0.25">
      <c r="B17" s="17" t="s">
        <v>41</v>
      </c>
      <c r="C17" s="15">
        <v>222355167</v>
      </c>
      <c r="D17" s="15">
        <v>202534801</v>
      </c>
      <c r="E17" s="15">
        <v>19820366</v>
      </c>
      <c r="F17" s="25">
        <v>0.91086167801846762</v>
      </c>
      <c r="G17" s="16">
        <f t="shared" si="0"/>
        <v>16</v>
      </c>
      <c r="H17" s="15">
        <v>5364301</v>
      </c>
      <c r="I17" s="14">
        <v>0.84</v>
      </c>
      <c r="J17" s="13">
        <v>-833077</v>
      </c>
    </row>
    <row r="18" spans="2:10" x14ac:dyDescent="0.25">
      <c r="B18" s="12" t="s">
        <v>42</v>
      </c>
      <c r="C18" s="10">
        <v>133934629</v>
      </c>
      <c r="D18" s="10">
        <v>122810240</v>
      </c>
      <c r="E18" s="10">
        <v>11124389</v>
      </c>
      <c r="F18" s="26">
        <v>0.91694165269951611</v>
      </c>
      <c r="G18" s="11">
        <f t="shared" si="0"/>
        <v>14</v>
      </c>
      <c r="H18" s="10">
        <v>3117514</v>
      </c>
      <c r="I18" s="9">
        <v>1.07</v>
      </c>
      <c r="J18" s="8">
        <v>207479</v>
      </c>
    </row>
    <row r="19" spans="2:10" x14ac:dyDescent="0.25">
      <c r="B19" s="17" t="s">
        <v>43</v>
      </c>
      <c r="C19" s="15">
        <v>34139165</v>
      </c>
      <c r="D19" s="15">
        <v>21935792</v>
      </c>
      <c r="E19" s="15">
        <v>12203374</v>
      </c>
      <c r="F19" s="25">
        <v>0.64254036112836821</v>
      </c>
      <c r="G19" s="16">
        <f t="shared" si="0"/>
        <v>45</v>
      </c>
      <c r="H19" s="15">
        <v>1712387</v>
      </c>
      <c r="I19" s="14">
        <v>0.96</v>
      </c>
      <c r="J19" s="13">
        <v>-76954</v>
      </c>
    </row>
    <row r="20" spans="2:10" x14ac:dyDescent="0.25">
      <c r="B20" s="12" t="s">
        <v>44</v>
      </c>
      <c r="C20" s="10">
        <v>22055200</v>
      </c>
      <c r="D20" s="10">
        <v>22399858</v>
      </c>
      <c r="E20" s="10">
        <v>-344658</v>
      </c>
      <c r="F20" s="26">
        <v>1.0156270655099209</v>
      </c>
      <c r="G20" s="11">
        <f t="shared" si="0"/>
        <v>8</v>
      </c>
      <c r="H20" s="10">
        <v>366269</v>
      </c>
      <c r="I20" s="9">
        <v>1.3</v>
      </c>
      <c r="J20" s="8">
        <v>108188</v>
      </c>
    </row>
    <row r="21" spans="2:10" x14ac:dyDescent="0.25">
      <c r="B21" s="17" t="s">
        <v>45</v>
      </c>
      <c r="C21" s="15">
        <v>254940913</v>
      </c>
      <c r="D21" s="15">
        <v>113324403</v>
      </c>
      <c r="E21" s="15">
        <v>141616510</v>
      </c>
      <c r="F21" s="25">
        <v>0.44451242448384903</v>
      </c>
      <c r="G21" s="16">
        <f t="shared" si="0"/>
        <v>50</v>
      </c>
      <c r="H21" s="15">
        <v>12293597</v>
      </c>
      <c r="I21" s="14">
        <v>0.83</v>
      </c>
      <c r="J21" s="13">
        <v>-2096130</v>
      </c>
    </row>
    <row r="22" spans="2:10" x14ac:dyDescent="0.25">
      <c r="B22" s="12" t="s">
        <v>46</v>
      </c>
      <c r="C22" s="10">
        <v>48695152</v>
      </c>
      <c r="D22" s="10">
        <v>39081891</v>
      </c>
      <c r="E22" s="10">
        <v>9613261</v>
      </c>
      <c r="F22" s="26">
        <v>0.80258279099323893</v>
      </c>
      <c r="G22" s="11">
        <f t="shared" si="0"/>
        <v>29</v>
      </c>
      <c r="H22" s="10">
        <v>1528381</v>
      </c>
      <c r="I22" s="9">
        <v>1.8</v>
      </c>
      <c r="J22" s="8">
        <v>1223990</v>
      </c>
    </row>
    <row r="23" spans="2:10" x14ac:dyDescent="0.25">
      <c r="B23" s="17" t="s">
        <v>47</v>
      </c>
      <c r="C23" s="15">
        <v>43576036</v>
      </c>
      <c r="D23" s="15">
        <v>44007635</v>
      </c>
      <c r="E23" s="15">
        <v>-431599</v>
      </c>
      <c r="F23" s="25">
        <v>1.0099045019715911</v>
      </c>
      <c r="G23" s="16">
        <f t="shared" si="0"/>
        <v>9</v>
      </c>
      <c r="H23" s="15">
        <v>879350</v>
      </c>
      <c r="I23" s="14">
        <v>1</v>
      </c>
      <c r="J23" s="13">
        <v>-660</v>
      </c>
    </row>
    <row r="24" spans="2:10" x14ac:dyDescent="0.25">
      <c r="B24" s="12" t="s">
        <v>48</v>
      </c>
      <c r="C24" s="10">
        <v>33054046</v>
      </c>
      <c r="D24" s="10">
        <v>25254595</v>
      </c>
      <c r="E24" s="10">
        <v>7799451</v>
      </c>
      <c r="F24" s="26">
        <v>0.76403944618459119</v>
      </c>
      <c r="G24" s="11">
        <f t="shared" si="0"/>
        <v>34</v>
      </c>
      <c r="H24" s="10">
        <v>918088</v>
      </c>
      <c r="I24" s="9">
        <v>1.1399999999999999</v>
      </c>
      <c r="J24" s="8">
        <v>126583</v>
      </c>
    </row>
    <row r="25" spans="2:10" x14ac:dyDescent="0.25">
      <c r="B25" s="17" t="s">
        <v>49</v>
      </c>
      <c r="C25" s="15">
        <v>58696815</v>
      </c>
      <c r="D25" s="15">
        <v>30723625</v>
      </c>
      <c r="E25" s="15">
        <v>27973190</v>
      </c>
      <c r="F25" s="25">
        <v>0.52342916732364442</v>
      </c>
      <c r="G25" s="16">
        <f t="shared" si="0"/>
        <v>48</v>
      </c>
      <c r="H25" s="15">
        <v>2252288</v>
      </c>
      <c r="I25" s="14">
        <v>1.1000000000000001</v>
      </c>
      <c r="J25" s="13">
        <v>232874</v>
      </c>
    </row>
    <row r="26" spans="2:10" x14ac:dyDescent="0.25">
      <c r="B26" s="12" t="s">
        <v>50</v>
      </c>
      <c r="C26" s="10">
        <v>57311908</v>
      </c>
      <c r="D26" s="10">
        <v>45838795</v>
      </c>
      <c r="E26" s="10">
        <v>11473113</v>
      </c>
      <c r="F26" s="26">
        <v>0.7998127507539099</v>
      </c>
      <c r="G26" s="11">
        <f t="shared" si="0"/>
        <v>30</v>
      </c>
      <c r="H26" s="10">
        <v>1708454</v>
      </c>
      <c r="I26" s="9">
        <v>1.39</v>
      </c>
      <c r="J26" s="8">
        <v>660546</v>
      </c>
    </row>
    <row r="27" spans="2:10" x14ac:dyDescent="0.25">
      <c r="B27" s="17" t="s">
        <v>51</v>
      </c>
      <c r="C27" s="15">
        <v>20197834</v>
      </c>
      <c r="D27" s="15">
        <v>18758355</v>
      </c>
      <c r="E27" s="15">
        <v>1439479</v>
      </c>
      <c r="F27" s="25">
        <v>0.92873102928299256</v>
      </c>
      <c r="G27" s="16">
        <f t="shared" si="0"/>
        <v>13</v>
      </c>
      <c r="H27" s="15">
        <v>323233</v>
      </c>
      <c r="I27" s="14">
        <v>1.56</v>
      </c>
      <c r="J27" s="13">
        <v>180988</v>
      </c>
    </row>
    <row r="28" spans="2:10" x14ac:dyDescent="0.25">
      <c r="B28" s="12" t="s">
        <v>52</v>
      </c>
      <c r="C28" s="10">
        <v>84184418</v>
      </c>
      <c r="D28" s="10">
        <v>68051875</v>
      </c>
      <c r="E28" s="10">
        <v>16132543</v>
      </c>
      <c r="F28" s="26">
        <v>0.80836663858625235</v>
      </c>
      <c r="G28" s="11">
        <f t="shared" si="0"/>
        <v>28</v>
      </c>
      <c r="H28" s="10">
        <v>2285768</v>
      </c>
      <c r="I28" s="9">
        <v>1.03</v>
      </c>
      <c r="J28" s="8">
        <v>58299</v>
      </c>
    </row>
    <row r="29" spans="2:10" x14ac:dyDescent="0.25">
      <c r="B29" s="17" t="s">
        <v>53</v>
      </c>
      <c r="C29" s="15">
        <v>106271000</v>
      </c>
      <c r="D29" s="15">
        <v>73127595</v>
      </c>
      <c r="E29" s="15">
        <v>33143405</v>
      </c>
      <c r="F29" s="25">
        <v>0.68812371201927147</v>
      </c>
      <c r="G29" s="16">
        <f t="shared" si="0"/>
        <v>41</v>
      </c>
      <c r="H29" s="15">
        <v>3783434</v>
      </c>
      <c r="I29" s="14">
        <v>0.9</v>
      </c>
      <c r="J29" s="13">
        <v>-384196</v>
      </c>
    </row>
    <row r="30" spans="2:10" x14ac:dyDescent="0.25">
      <c r="B30" s="12" t="s">
        <v>54</v>
      </c>
      <c r="C30" s="10">
        <v>109142739</v>
      </c>
      <c r="D30" s="10">
        <v>80148331</v>
      </c>
      <c r="E30" s="10">
        <v>28994408</v>
      </c>
      <c r="F30" s="26">
        <v>0.73434414233197731</v>
      </c>
      <c r="G30" s="11">
        <f t="shared" si="0"/>
        <v>38</v>
      </c>
      <c r="H30" s="10">
        <v>3373947</v>
      </c>
      <c r="I30" s="9">
        <v>1.17</v>
      </c>
      <c r="J30" s="8">
        <v>566558</v>
      </c>
    </row>
    <row r="31" spans="2:10" x14ac:dyDescent="0.25">
      <c r="B31" s="17" t="s">
        <v>55</v>
      </c>
      <c r="C31" s="15">
        <v>100011934</v>
      </c>
      <c r="D31" s="15">
        <v>89638733</v>
      </c>
      <c r="E31" s="15">
        <v>10373201</v>
      </c>
      <c r="F31" s="25">
        <v>0.89628036790089471</v>
      </c>
      <c r="G31" s="16">
        <f t="shared" si="0"/>
        <v>19</v>
      </c>
      <c r="H31" s="15">
        <v>1643799</v>
      </c>
      <c r="I31" s="14">
        <v>0.99</v>
      </c>
      <c r="J31" s="13">
        <v>-12674</v>
      </c>
    </row>
    <row r="32" spans="2:10" x14ac:dyDescent="0.25">
      <c r="B32" s="12" t="s">
        <v>56</v>
      </c>
      <c r="C32" s="10">
        <v>50596457</v>
      </c>
      <c r="D32" s="10">
        <v>35703532</v>
      </c>
      <c r="E32" s="10">
        <v>14892925</v>
      </c>
      <c r="F32" s="26">
        <v>0.70565280885181347</v>
      </c>
      <c r="G32" s="11">
        <f t="shared" si="0"/>
        <v>40</v>
      </c>
      <c r="H32" s="10">
        <v>1623688</v>
      </c>
      <c r="I32" s="9">
        <v>0.76</v>
      </c>
      <c r="J32" s="8">
        <v>-388596</v>
      </c>
    </row>
    <row r="33" spans="2:10" x14ac:dyDescent="0.25">
      <c r="B33" s="17" t="s">
        <v>57</v>
      </c>
      <c r="C33" s="15">
        <v>84348243</v>
      </c>
      <c r="D33" s="15">
        <v>74365763</v>
      </c>
      <c r="E33" s="15">
        <v>9982480</v>
      </c>
      <c r="F33" s="25">
        <v>0.88165159319680131</v>
      </c>
      <c r="G33" s="16">
        <f t="shared" si="0"/>
        <v>21</v>
      </c>
      <c r="H33" s="15">
        <v>1731446</v>
      </c>
      <c r="I33" s="14">
        <v>1.02</v>
      </c>
      <c r="J33" s="13">
        <v>28134</v>
      </c>
    </row>
    <row r="34" spans="2:10" x14ac:dyDescent="0.25">
      <c r="B34" s="12" t="s">
        <v>58</v>
      </c>
      <c r="C34" s="10">
        <v>18452351</v>
      </c>
      <c r="D34" s="10">
        <v>14584065</v>
      </c>
      <c r="E34" s="10">
        <v>3868286</v>
      </c>
      <c r="F34" s="26">
        <v>0.79036350254851206</v>
      </c>
      <c r="G34" s="11">
        <f t="shared" si="0"/>
        <v>31</v>
      </c>
      <c r="H34" s="10">
        <v>444562</v>
      </c>
      <c r="I34" s="9">
        <v>0.87</v>
      </c>
      <c r="J34" s="8">
        <v>-58074</v>
      </c>
    </row>
    <row r="35" spans="2:10" x14ac:dyDescent="0.25">
      <c r="B35" s="17" t="s">
        <v>59</v>
      </c>
      <c r="C35" s="15">
        <v>17607162</v>
      </c>
      <c r="D35" s="15">
        <v>19518639</v>
      </c>
      <c r="E35" s="15">
        <v>-1911478</v>
      </c>
      <c r="F35" s="25">
        <v>1.1085625205912697</v>
      </c>
      <c r="G35" s="16">
        <f t="shared" si="0"/>
        <v>3</v>
      </c>
      <c r="H35" s="15">
        <v>237184</v>
      </c>
      <c r="I35" s="14">
        <v>1.52</v>
      </c>
      <c r="J35" s="13">
        <v>122716</v>
      </c>
    </row>
    <row r="36" spans="2:10" x14ac:dyDescent="0.25">
      <c r="B36" s="12" t="s">
        <v>60</v>
      </c>
      <c r="C36" s="10">
        <v>67577781</v>
      </c>
      <c r="D36" s="10">
        <v>58458484</v>
      </c>
      <c r="E36" s="10">
        <v>9119297</v>
      </c>
      <c r="F36" s="26">
        <v>0.86505480195731721</v>
      </c>
      <c r="G36" s="11">
        <f t="shared" si="0"/>
        <v>23</v>
      </c>
      <c r="H36" s="10">
        <v>1130674</v>
      </c>
      <c r="I36" s="9">
        <v>0.96</v>
      </c>
      <c r="J36" s="8">
        <v>-40002</v>
      </c>
    </row>
    <row r="37" spans="2:10" x14ac:dyDescent="0.25">
      <c r="B37" s="17" t="s">
        <v>61</v>
      </c>
      <c r="C37" s="15">
        <v>16067491</v>
      </c>
      <c r="D37" s="15">
        <v>11596871</v>
      </c>
      <c r="E37" s="15">
        <v>4470620</v>
      </c>
      <c r="F37" s="25">
        <v>0.72175991883238022</v>
      </c>
      <c r="G37" s="16">
        <f t="shared" si="0"/>
        <v>39</v>
      </c>
      <c r="H37" s="15">
        <v>512243</v>
      </c>
      <c r="I37" s="14">
        <v>0.94</v>
      </c>
      <c r="J37" s="13">
        <v>-30848</v>
      </c>
    </row>
    <row r="38" spans="2:10" x14ac:dyDescent="0.25">
      <c r="B38" s="12" t="s">
        <v>62</v>
      </c>
      <c r="C38" s="10">
        <v>195927308</v>
      </c>
      <c r="D38" s="10">
        <v>98110006</v>
      </c>
      <c r="E38" s="10">
        <v>97817303</v>
      </c>
      <c r="F38" s="26">
        <v>0.50074696852697986</v>
      </c>
      <c r="G38" s="11">
        <f t="shared" si="0"/>
        <v>49</v>
      </c>
      <c r="H38" s="10">
        <v>9426169</v>
      </c>
      <c r="I38" s="9">
        <v>0.79</v>
      </c>
      <c r="J38" s="8">
        <v>-1960399</v>
      </c>
    </row>
    <row r="39" spans="2:10" x14ac:dyDescent="0.25">
      <c r="B39" s="17" t="s">
        <v>63</v>
      </c>
      <c r="C39" s="15">
        <v>46796669</v>
      </c>
      <c r="D39" s="15">
        <v>34396582</v>
      </c>
      <c r="E39" s="15">
        <v>12400087</v>
      </c>
      <c r="F39" s="25">
        <v>0.73502202181160892</v>
      </c>
      <c r="G39" s="16">
        <f t="shared" si="0"/>
        <v>37</v>
      </c>
      <c r="H39" s="15">
        <v>2010640</v>
      </c>
      <c r="I39" s="14">
        <v>0.43</v>
      </c>
      <c r="J39" s="13">
        <v>-1147398</v>
      </c>
    </row>
    <row r="40" spans="2:10" x14ac:dyDescent="0.25">
      <c r="B40" s="12" t="s">
        <v>64</v>
      </c>
      <c r="C40" s="10">
        <v>261916932</v>
      </c>
      <c r="D40" s="10">
        <v>260081083</v>
      </c>
      <c r="E40" s="10">
        <v>1835849</v>
      </c>
      <c r="F40" s="26">
        <v>0.99299072043192682</v>
      </c>
      <c r="G40" s="11">
        <f t="shared" si="0"/>
        <v>10</v>
      </c>
      <c r="H40" s="10">
        <v>6783284</v>
      </c>
      <c r="I40" s="9">
        <v>0.77</v>
      </c>
      <c r="J40" s="8">
        <v>-1585293</v>
      </c>
    </row>
    <row r="41" spans="2:10" x14ac:dyDescent="0.25">
      <c r="B41" s="17" t="s">
        <v>65</v>
      </c>
      <c r="C41" s="15">
        <v>126795719</v>
      </c>
      <c r="D41" s="15">
        <v>120558208</v>
      </c>
      <c r="E41" s="15">
        <v>6237511</v>
      </c>
      <c r="F41" s="25">
        <v>0.95080661201187711</v>
      </c>
      <c r="G41" s="16">
        <f t="shared" ref="G41:G58" si="1">RANK(F41,$F$9:$F$58)</f>
        <v>12</v>
      </c>
      <c r="H41" s="15">
        <v>2430188</v>
      </c>
      <c r="I41" s="14">
        <v>1.35</v>
      </c>
      <c r="J41" s="13">
        <v>861909</v>
      </c>
    </row>
    <row r="42" spans="2:10" x14ac:dyDescent="0.25">
      <c r="B42" s="12" t="s">
        <v>66</v>
      </c>
      <c r="C42" s="10">
        <v>9515818</v>
      </c>
      <c r="D42" s="10">
        <v>7428807</v>
      </c>
      <c r="E42" s="10">
        <v>2087011</v>
      </c>
      <c r="F42" s="26">
        <v>0.78067983542781871</v>
      </c>
      <c r="G42" s="11">
        <f t="shared" si="1"/>
        <v>32</v>
      </c>
      <c r="H42" s="10">
        <v>416557</v>
      </c>
      <c r="I42" s="9">
        <v>0.48</v>
      </c>
      <c r="J42" s="8">
        <v>-216314</v>
      </c>
    </row>
    <row r="43" spans="2:10" x14ac:dyDescent="0.25">
      <c r="B43" s="17" t="s">
        <v>67</v>
      </c>
      <c r="C43" s="15">
        <v>224405465</v>
      </c>
      <c r="D43" s="15">
        <v>203016723</v>
      </c>
      <c r="E43" s="15">
        <v>21388742</v>
      </c>
      <c r="F43" s="25">
        <v>0.90468707124757397</v>
      </c>
      <c r="G43" s="16">
        <f t="shared" si="1"/>
        <v>18</v>
      </c>
      <c r="H43" s="15">
        <v>2794840</v>
      </c>
      <c r="I43" s="14">
        <v>1.46</v>
      </c>
      <c r="J43" s="13">
        <v>1280161</v>
      </c>
    </row>
    <row r="44" spans="2:10" x14ac:dyDescent="0.25">
      <c r="B44" s="12" t="s">
        <v>68</v>
      </c>
      <c r="C44" s="10">
        <v>46058343</v>
      </c>
      <c r="D44" s="10">
        <v>42193425</v>
      </c>
      <c r="E44" s="10">
        <v>3864918</v>
      </c>
      <c r="F44" s="26">
        <v>0.91608648080259936</v>
      </c>
      <c r="G44" s="11">
        <f t="shared" si="1"/>
        <v>15</v>
      </c>
      <c r="H44" s="10">
        <v>1204679</v>
      </c>
      <c r="I44" s="9">
        <v>1.1000000000000001</v>
      </c>
      <c r="J44" s="8">
        <v>117617</v>
      </c>
    </row>
    <row r="45" spans="2:10" x14ac:dyDescent="0.25">
      <c r="B45" s="17" t="s">
        <v>69</v>
      </c>
      <c r="C45" s="15">
        <v>96297800</v>
      </c>
      <c r="D45" s="15">
        <v>84331300</v>
      </c>
      <c r="E45" s="15">
        <v>11966500</v>
      </c>
      <c r="F45" s="25">
        <v>0.87573444045450677</v>
      </c>
      <c r="G45" s="16">
        <f t="shared" si="1"/>
        <v>22</v>
      </c>
      <c r="H45" s="15">
        <v>2668814</v>
      </c>
      <c r="I45" s="14">
        <v>0.84</v>
      </c>
      <c r="J45" s="13">
        <v>-430853</v>
      </c>
    </row>
    <row r="46" spans="2:10" x14ac:dyDescent="0.25">
      <c r="B46" s="12" t="s">
        <v>70</v>
      </c>
      <c r="C46" s="10">
        <v>165960082</v>
      </c>
      <c r="D46" s="10">
        <v>112198352</v>
      </c>
      <c r="E46" s="10">
        <v>53761730</v>
      </c>
      <c r="F46" s="26">
        <v>0.67605625791387591</v>
      </c>
      <c r="G46" s="11">
        <f t="shared" si="1"/>
        <v>43</v>
      </c>
      <c r="H46" s="10">
        <v>6125167</v>
      </c>
      <c r="I46" s="9">
        <v>1.29</v>
      </c>
      <c r="J46" s="8">
        <v>1773309</v>
      </c>
    </row>
    <row r="47" spans="2:10" x14ac:dyDescent="0.25">
      <c r="B47" s="17" t="s">
        <v>71</v>
      </c>
      <c r="C47" s="15">
        <v>12178007</v>
      </c>
      <c r="D47" s="15">
        <v>8027963</v>
      </c>
      <c r="E47" s="15">
        <v>4150044</v>
      </c>
      <c r="F47" s="25">
        <v>0.65921816332164263</v>
      </c>
      <c r="G47" s="16">
        <f t="shared" si="1"/>
        <v>44</v>
      </c>
      <c r="H47" s="15">
        <v>443173</v>
      </c>
      <c r="I47" s="14">
        <v>1.1399999999999999</v>
      </c>
      <c r="J47" s="13">
        <v>62374</v>
      </c>
    </row>
    <row r="48" spans="2:10" x14ac:dyDescent="0.25">
      <c r="B48" s="12" t="s">
        <v>72</v>
      </c>
      <c r="C48" s="10">
        <v>64401162</v>
      </c>
      <c r="D48" s="10">
        <v>39898100</v>
      </c>
      <c r="E48" s="10">
        <v>24503062</v>
      </c>
      <c r="F48" s="26">
        <v>0.61952453590821854</v>
      </c>
      <c r="G48" s="11">
        <f t="shared" si="1"/>
        <v>46</v>
      </c>
      <c r="H48" s="10">
        <v>2234680</v>
      </c>
      <c r="I48" s="9">
        <v>0.96</v>
      </c>
      <c r="J48" s="8">
        <v>-90625</v>
      </c>
    </row>
    <row r="49" spans="1:10" x14ac:dyDescent="0.25">
      <c r="B49" s="17" t="s">
        <v>73</v>
      </c>
      <c r="C49" s="15">
        <v>13866370</v>
      </c>
      <c r="D49" s="15">
        <v>14632199</v>
      </c>
      <c r="E49" s="15">
        <v>-765829</v>
      </c>
      <c r="F49" s="25">
        <v>1.0552292232056835</v>
      </c>
      <c r="G49" s="16">
        <f t="shared" si="1"/>
        <v>6</v>
      </c>
      <c r="H49" s="15">
        <v>87996</v>
      </c>
      <c r="I49" s="14">
        <v>1.6</v>
      </c>
      <c r="J49" s="13">
        <v>52518</v>
      </c>
    </row>
    <row r="50" spans="1:10" x14ac:dyDescent="0.25">
      <c r="B50" s="12" t="s">
        <v>74</v>
      </c>
      <c r="C50" s="10">
        <v>44791125</v>
      </c>
      <c r="D50" s="10">
        <v>51261446</v>
      </c>
      <c r="E50" s="10">
        <v>-6470321</v>
      </c>
      <c r="F50" s="26">
        <v>1.1444554339109578</v>
      </c>
      <c r="G50" s="11">
        <f t="shared" si="1"/>
        <v>2</v>
      </c>
      <c r="H50" s="10">
        <v>416411</v>
      </c>
      <c r="I50" s="9">
        <v>2.0299999999999998</v>
      </c>
      <c r="J50" s="8">
        <v>428646</v>
      </c>
    </row>
    <row r="51" spans="1:10" x14ac:dyDescent="0.25">
      <c r="B51" s="17" t="s">
        <v>75</v>
      </c>
      <c r="C51" s="15">
        <v>275339839</v>
      </c>
      <c r="D51" s="15">
        <v>237261437</v>
      </c>
      <c r="E51" s="15">
        <v>38078402</v>
      </c>
      <c r="F51" s="25">
        <v>0.86170398616198962</v>
      </c>
      <c r="G51" s="16">
        <f t="shared" si="1"/>
        <v>24</v>
      </c>
      <c r="H51" s="15">
        <v>8672329</v>
      </c>
      <c r="I51" s="14">
        <v>0.6</v>
      </c>
      <c r="J51" s="13">
        <v>-3462487</v>
      </c>
    </row>
    <row r="52" spans="1:10" x14ac:dyDescent="0.25">
      <c r="B52" s="12" t="s">
        <v>76</v>
      </c>
      <c r="C52" s="10">
        <v>42805030</v>
      </c>
      <c r="D52" s="10">
        <v>45052735</v>
      </c>
      <c r="E52" s="10">
        <v>-2247705</v>
      </c>
      <c r="F52" s="26">
        <v>1.0525103007753995</v>
      </c>
      <c r="G52" s="11">
        <f t="shared" si="1"/>
        <v>7</v>
      </c>
      <c r="H52" s="10">
        <v>777617</v>
      </c>
      <c r="I52" s="9">
        <v>1.78</v>
      </c>
      <c r="J52" s="8">
        <v>608761</v>
      </c>
    </row>
    <row r="53" spans="1:10" x14ac:dyDescent="0.25">
      <c r="B53" s="17" t="s">
        <v>77</v>
      </c>
      <c r="C53" s="15">
        <v>8446552</v>
      </c>
      <c r="D53" s="15">
        <v>5774050</v>
      </c>
      <c r="E53" s="15">
        <v>2672502</v>
      </c>
      <c r="F53" s="25">
        <v>0.68359850292226665</v>
      </c>
      <c r="G53" s="16">
        <f t="shared" si="1"/>
        <v>42</v>
      </c>
      <c r="H53" s="15">
        <v>301289</v>
      </c>
      <c r="I53" s="14">
        <v>0.81</v>
      </c>
      <c r="J53" s="13">
        <v>-55977</v>
      </c>
    </row>
    <row r="54" spans="1:10" x14ac:dyDescent="0.25">
      <c r="B54" s="12" t="s">
        <v>78</v>
      </c>
      <c r="C54" s="10">
        <v>111859742</v>
      </c>
      <c r="D54" s="10">
        <v>98880868</v>
      </c>
      <c r="E54" s="10">
        <v>12978874</v>
      </c>
      <c r="F54" s="26">
        <v>0.88397189401706289</v>
      </c>
      <c r="G54" s="11">
        <f t="shared" si="1"/>
        <v>20</v>
      </c>
      <c r="H54" s="10">
        <v>2956867</v>
      </c>
      <c r="I54" s="9">
        <v>0.98</v>
      </c>
      <c r="J54" s="8">
        <v>-63595</v>
      </c>
    </row>
    <row r="55" spans="1:10" x14ac:dyDescent="0.25">
      <c r="B55" s="17" t="s">
        <v>79</v>
      </c>
      <c r="C55" s="15">
        <v>115944575</v>
      </c>
      <c r="D55" s="15">
        <v>137534545</v>
      </c>
      <c r="E55" s="15">
        <v>-21589970</v>
      </c>
      <c r="F55" s="25">
        <v>1.1862094022079084</v>
      </c>
      <c r="G55" s="16">
        <f t="shared" si="1"/>
        <v>1</v>
      </c>
      <c r="H55" s="15">
        <v>1463001</v>
      </c>
      <c r="I55" s="14">
        <v>2.37</v>
      </c>
      <c r="J55" s="13">
        <v>2009951</v>
      </c>
    </row>
    <row r="56" spans="1:10" x14ac:dyDescent="0.25">
      <c r="B56" s="12" t="s">
        <v>80</v>
      </c>
      <c r="C56" s="10">
        <v>20602335</v>
      </c>
      <c r="D56" s="10">
        <v>20154022</v>
      </c>
      <c r="E56" s="10">
        <v>448313</v>
      </c>
      <c r="F56" s="26">
        <v>0.97823969952920387</v>
      </c>
      <c r="G56" s="11">
        <f t="shared" si="1"/>
        <v>11</v>
      </c>
      <c r="H56" s="10">
        <v>388080</v>
      </c>
      <c r="I56" s="9">
        <v>1.61</v>
      </c>
      <c r="J56" s="8">
        <v>236197</v>
      </c>
    </row>
    <row r="57" spans="1:10" x14ac:dyDescent="0.25">
      <c r="B57" s="17" t="s">
        <v>81</v>
      </c>
      <c r="C57" s="15">
        <v>133787517</v>
      </c>
      <c r="D57" s="15">
        <v>141847701</v>
      </c>
      <c r="E57" s="15">
        <v>-8060184</v>
      </c>
      <c r="F57" s="25">
        <v>1.0602461589828083</v>
      </c>
      <c r="G57" s="16">
        <f t="shared" si="1"/>
        <v>5</v>
      </c>
      <c r="H57" s="15">
        <v>458114</v>
      </c>
      <c r="I57" s="14">
        <v>2.63</v>
      </c>
      <c r="J57" s="13">
        <v>746543</v>
      </c>
    </row>
    <row r="58" spans="1:10" x14ac:dyDescent="0.25">
      <c r="B58" s="12" t="s">
        <v>82</v>
      </c>
      <c r="C58" s="10">
        <v>12838850</v>
      </c>
      <c r="D58" s="10">
        <v>10917527</v>
      </c>
      <c r="E58" s="10">
        <v>1921323</v>
      </c>
      <c r="F58" s="26">
        <v>0.85035087756203753</v>
      </c>
      <c r="G58" s="11">
        <f t="shared" si="1"/>
        <v>26</v>
      </c>
      <c r="H58" s="10">
        <v>237469</v>
      </c>
      <c r="I58" s="9">
        <v>0.87</v>
      </c>
      <c r="J58" s="8">
        <v>-31268</v>
      </c>
    </row>
    <row r="59" spans="1:10" s="2" customFormat="1" x14ac:dyDescent="0.25">
      <c r="B59" s="7" t="s">
        <v>83</v>
      </c>
      <c r="C59" s="5">
        <f>SUM(C9:C58)</f>
        <v>4716004732</v>
      </c>
      <c r="D59" s="5">
        <v>3880346112</v>
      </c>
      <c r="E59" s="5">
        <v>835658620</v>
      </c>
      <c r="F59" s="4">
        <f>D59/C59</f>
        <v>0.82280369348874516</v>
      </c>
      <c r="G59" s="6" t="s">
        <v>84</v>
      </c>
      <c r="H59" s="5">
        <f t="shared" ref="H59:J59" si="2">SUM(H9:H58)</f>
        <v>132918963</v>
      </c>
      <c r="I59" s="4">
        <v>0.995</v>
      </c>
      <c r="J59" s="5">
        <f t="shared" si="2"/>
        <v>-636886</v>
      </c>
    </row>
    <row r="61" spans="1:10" x14ac:dyDescent="0.25">
      <c r="A61" s="2"/>
      <c r="B61" s="1" t="s">
        <v>85</v>
      </c>
    </row>
    <row r="64" spans="1:10" x14ac:dyDescent="0.25">
      <c r="A64" s="3"/>
    </row>
    <row r="110" spans="2:2" x14ac:dyDescent="0.25">
      <c r="B110" s="2"/>
    </row>
    <row r="159" spans="3:10" x14ac:dyDescent="0.25">
      <c r="D159" s="2"/>
    </row>
    <row r="160" spans="3:10" x14ac:dyDescent="0.25">
      <c r="C160" s="2"/>
      <c r="E160" s="2"/>
      <c r="F160" s="2"/>
      <c r="G160" s="2"/>
      <c r="H160" s="2"/>
      <c r="I160" s="2"/>
      <c r="J160" s="2"/>
    </row>
    <row r="161" spans="2:2" x14ac:dyDescent="0.25">
      <c r="B161" s="2"/>
    </row>
    <row r="210" spans="2:10" x14ac:dyDescent="0.25">
      <c r="D210" s="2"/>
    </row>
    <row r="211" spans="2:10" x14ac:dyDescent="0.25">
      <c r="C211" s="2"/>
      <c r="E211" s="2"/>
      <c r="F211" s="2"/>
      <c r="G211" s="2"/>
      <c r="H211" s="2"/>
      <c r="I211" s="2"/>
      <c r="J211" s="2"/>
    </row>
    <row r="212" spans="2:10" x14ac:dyDescent="0.25">
      <c r="B212" s="2"/>
    </row>
    <row r="261" spans="2:10" x14ac:dyDescent="0.25">
      <c r="D261" s="2"/>
    </row>
    <row r="262" spans="2:10" x14ac:dyDescent="0.25">
      <c r="C262" s="2"/>
      <c r="E262" s="2"/>
      <c r="F262" s="2"/>
      <c r="G262" s="2"/>
      <c r="H262" s="2"/>
      <c r="I262" s="2"/>
      <c r="J262" s="2"/>
    </row>
    <row r="263" spans="2:10" x14ac:dyDescent="0.25">
      <c r="B263" s="2"/>
    </row>
    <row r="312" spans="2:10" x14ac:dyDescent="0.25">
      <c r="D312" s="2"/>
    </row>
    <row r="313" spans="2:10" x14ac:dyDescent="0.25">
      <c r="C313" s="2"/>
      <c r="E313" s="2"/>
      <c r="F313" s="2"/>
      <c r="G313" s="2"/>
      <c r="H313" s="2"/>
      <c r="I313" s="2"/>
      <c r="J313" s="2"/>
    </row>
    <row r="314" spans="2:10" x14ac:dyDescent="0.25">
      <c r="B314" s="2"/>
    </row>
    <row r="363" spans="2:10" x14ac:dyDescent="0.25">
      <c r="D363" s="2"/>
    </row>
    <row r="364" spans="2:10" x14ac:dyDescent="0.25">
      <c r="C364" s="2"/>
      <c r="E364" s="2"/>
      <c r="F364" s="2"/>
      <c r="G364" s="2"/>
      <c r="H364" s="2"/>
      <c r="I364" s="2"/>
      <c r="J364" s="2"/>
    </row>
    <row r="365" spans="2:10" x14ac:dyDescent="0.25">
      <c r="B365" s="2"/>
    </row>
    <row r="414" spans="2:10" x14ac:dyDescent="0.25">
      <c r="D414" s="2"/>
    </row>
    <row r="415" spans="2:10" x14ac:dyDescent="0.25">
      <c r="C415" s="2"/>
      <c r="E415" s="2"/>
      <c r="F415" s="2"/>
      <c r="G415" s="2"/>
      <c r="H415" s="2"/>
      <c r="I415" s="2"/>
      <c r="J415" s="2"/>
    </row>
    <row r="416" spans="2:10" x14ac:dyDescent="0.25">
      <c r="B416" s="2"/>
    </row>
    <row r="465" spans="2:10" x14ac:dyDescent="0.25">
      <c r="D465" s="2"/>
    </row>
    <row r="466" spans="2:10" x14ac:dyDescent="0.25">
      <c r="C466" s="2"/>
      <c r="E466" s="2"/>
      <c r="F466" s="2"/>
      <c r="G466" s="2"/>
      <c r="H466" s="2"/>
      <c r="I466" s="2"/>
      <c r="J466" s="2"/>
    </row>
    <row r="467" spans="2:10" x14ac:dyDescent="0.25">
      <c r="B467" s="2"/>
    </row>
    <row r="516" spans="2:10" x14ac:dyDescent="0.25">
      <c r="D516" s="2"/>
    </row>
    <row r="517" spans="2:10" x14ac:dyDescent="0.25">
      <c r="C517" s="2"/>
      <c r="E517" s="2"/>
      <c r="F517" s="2"/>
      <c r="G517" s="2"/>
      <c r="H517" s="2"/>
      <c r="I517" s="2"/>
      <c r="J517" s="2"/>
    </row>
    <row r="518" spans="2:10" x14ac:dyDescent="0.25">
      <c r="B518" s="2"/>
    </row>
    <row r="567" spans="2:10" x14ac:dyDescent="0.25">
      <c r="D567" s="2"/>
    </row>
    <row r="568" spans="2:10" x14ac:dyDescent="0.25">
      <c r="C568" s="2"/>
      <c r="E568" s="2"/>
      <c r="F568" s="2"/>
      <c r="G568" s="2"/>
      <c r="H568" s="2"/>
      <c r="I568" s="2"/>
      <c r="J568" s="2"/>
    </row>
    <row r="569" spans="2:10" x14ac:dyDescent="0.25">
      <c r="B569" s="2"/>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B175-C984-402B-9AD5-9F7D3877B758}">
  <dimension ref="A1:L64"/>
  <sheetViews>
    <sheetView zoomScale="90" zoomScaleNormal="90" workbookViewId="0">
      <selection activeCell="A6" sqref="A6"/>
    </sheetView>
  </sheetViews>
  <sheetFormatPr defaultRowHeight="14.4" x14ac:dyDescent="0.3"/>
  <cols>
    <col min="1" max="1" width="26" customWidth="1"/>
    <col min="2" max="2" width="29.33203125" customWidth="1"/>
    <col min="3" max="3" width="17.6640625" customWidth="1"/>
    <col min="4" max="4" width="30.6640625" customWidth="1"/>
    <col min="5" max="5" width="26" customWidth="1"/>
    <col min="6" max="6" width="27.33203125" customWidth="1"/>
    <col min="7" max="7" width="44.88671875" customWidth="1"/>
    <col min="8" max="8" width="42.44140625" customWidth="1"/>
    <col min="9" max="9" width="51.33203125" customWidth="1"/>
    <col min="10" max="10" width="40.5546875" customWidth="1"/>
    <col min="11" max="11" width="26" customWidth="1"/>
  </cols>
  <sheetData>
    <row r="1" spans="1:11" s="1" customFormat="1" ht="13.8" x14ac:dyDescent="0.25">
      <c r="A1" s="49" t="s">
        <v>19</v>
      </c>
      <c r="F1" s="40"/>
      <c r="I1" s="47"/>
    </row>
    <row r="2" spans="1:11" s="1" customFormat="1" ht="13.8" x14ac:dyDescent="0.25">
      <c r="A2" s="49" t="s">
        <v>20</v>
      </c>
      <c r="F2" s="40"/>
      <c r="I2" s="47"/>
    </row>
    <row r="3" spans="1:11" s="1" customFormat="1" ht="13.8" x14ac:dyDescent="0.25">
      <c r="A3" s="49" t="s">
        <v>103</v>
      </c>
      <c r="F3" s="40"/>
      <c r="I3" s="47"/>
    </row>
    <row r="4" spans="1:11" s="1" customFormat="1" ht="13.8" x14ac:dyDescent="0.25">
      <c r="A4" s="49" t="s">
        <v>22</v>
      </c>
      <c r="D4" s="40"/>
      <c r="F4" s="40"/>
      <c r="I4" s="47"/>
    </row>
    <row r="5" spans="1:11" s="1" customFormat="1" x14ac:dyDescent="0.25">
      <c r="A5" s="50" t="s">
        <v>23</v>
      </c>
    </row>
    <row r="6" spans="1:11" s="27" customFormat="1" ht="60" customHeight="1" x14ac:dyDescent="0.25">
      <c r="A6" s="45" t="s">
        <v>24</v>
      </c>
      <c r="B6" s="45" t="s">
        <v>101</v>
      </c>
      <c r="C6" s="46" t="s">
        <v>100</v>
      </c>
      <c r="D6" s="45" t="s">
        <v>99</v>
      </c>
      <c r="E6" s="45" t="s">
        <v>98</v>
      </c>
      <c r="F6" s="45" t="s">
        <v>97</v>
      </c>
      <c r="G6" s="45" t="s">
        <v>96</v>
      </c>
      <c r="H6" s="45" t="s">
        <v>95</v>
      </c>
      <c r="I6" s="45" t="s">
        <v>94</v>
      </c>
      <c r="J6" s="45" t="s">
        <v>105</v>
      </c>
      <c r="K6" s="45" t="s">
        <v>93</v>
      </c>
    </row>
    <row r="7" spans="1:11" x14ac:dyDescent="0.3">
      <c r="A7" s="1" t="s">
        <v>33</v>
      </c>
      <c r="B7" s="39">
        <v>19088725</v>
      </c>
      <c r="C7" s="44">
        <v>7.6995739684028106E-2</v>
      </c>
      <c r="D7" s="39">
        <f>B7*C7</f>
        <v>1469750.5009999995</v>
      </c>
      <c r="E7" s="39">
        <v>1018778</v>
      </c>
      <c r="F7" s="39">
        <v>2488528.5010000002</v>
      </c>
      <c r="G7" s="39">
        <v>847271.41607492999</v>
      </c>
      <c r="H7" s="39">
        <v>1641257.0849250699</v>
      </c>
      <c r="I7" s="39">
        <v>1462301.6033545565</v>
      </c>
      <c r="J7" s="43">
        <v>-1.6E-2</v>
      </c>
      <c r="K7" s="39">
        <v>-178955.48157051334</v>
      </c>
    </row>
    <row r="8" spans="1:11" x14ac:dyDescent="0.3">
      <c r="A8" s="1" t="s">
        <v>34</v>
      </c>
      <c r="B8" s="39">
        <v>7966891</v>
      </c>
      <c r="C8" s="44">
        <v>7.3808925137798423E-2</v>
      </c>
      <c r="D8" s="39">
        <f t="shared" ref="D8:D56" si="0">B8*C8</f>
        <v>588027.66139999998</v>
      </c>
      <c r="E8" s="39">
        <v>186082</v>
      </c>
      <c r="F8" s="39">
        <v>774109.66139999998</v>
      </c>
      <c r="G8" s="39">
        <v>107723.69962676181</v>
      </c>
      <c r="H8" s="39">
        <v>666385.96177323814</v>
      </c>
      <c r="I8" s="39">
        <v>711154.52202746714</v>
      </c>
      <c r="J8" s="43">
        <v>3.4000000000000002E-2</v>
      </c>
      <c r="K8" s="39">
        <v>44768.560254228956</v>
      </c>
    </row>
    <row r="9" spans="1:11" x14ac:dyDescent="0.3">
      <c r="A9" s="1" t="s">
        <v>35</v>
      </c>
      <c r="B9" s="39">
        <v>30611590.804999992</v>
      </c>
      <c r="C9" s="44">
        <v>7.4132023494654212E-2</v>
      </c>
      <c r="D9" s="39">
        <f t="shared" si="0"/>
        <v>2269299.1687650001</v>
      </c>
      <c r="E9" s="39">
        <v>1884550.9850000001</v>
      </c>
      <c r="F9" s="39">
        <v>4153850.1537650004</v>
      </c>
      <c r="G9" s="39">
        <v>1570085.1839403403</v>
      </c>
      <c r="H9" s="39">
        <v>2583764.9698246596</v>
      </c>
      <c r="I9" s="39">
        <v>4171490.7254565828</v>
      </c>
      <c r="J9" s="43">
        <v>0.121</v>
      </c>
      <c r="K9" s="39">
        <v>1587725.7556319232</v>
      </c>
    </row>
    <row r="10" spans="1:11" x14ac:dyDescent="0.3">
      <c r="A10" s="1" t="s">
        <v>36</v>
      </c>
      <c r="B10" s="39">
        <v>9096499.4780000001</v>
      </c>
      <c r="C10" s="44">
        <v>7.3814523633010651E-2</v>
      </c>
      <c r="D10" s="39">
        <f t="shared" si="0"/>
        <v>671453.77569650009</v>
      </c>
      <c r="E10" s="39">
        <v>575221.23600000003</v>
      </c>
      <c r="F10" s="39">
        <v>1246675.0116965002</v>
      </c>
      <c r="G10" s="39">
        <v>264289.92043231439</v>
      </c>
      <c r="H10" s="39">
        <v>982385.09126418561</v>
      </c>
      <c r="I10" s="39">
        <v>863644.34683820326</v>
      </c>
      <c r="J10" s="43">
        <v>-2.1999999999999999E-2</v>
      </c>
      <c r="K10" s="39">
        <v>-118740.74442598241</v>
      </c>
    </row>
    <row r="11" spans="1:11" x14ac:dyDescent="0.3">
      <c r="A11" s="1" t="s">
        <v>37</v>
      </c>
      <c r="B11" s="39">
        <v>194344796</v>
      </c>
      <c r="C11" s="44">
        <v>7.0480378584461822E-2</v>
      </c>
      <c r="D11" s="39">
        <f t="shared" si="0"/>
        <v>13697494.798000002</v>
      </c>
      <c r="E11" s="39">
        <v>15066775</v>
      </c>
      <c r="F11" s="39">
        <v>28764269.798</v>
      </c>
      <c r="G11" s="39">
        <v>7024463.3951518117</v>
      </c>
      <c r="H11" s="39">
        <v>21739806.402848192</v>
      </c>
      <c r="I11" s="39">
        <v>21046109.90655208</v>
      </c>
      <c r="J11" s="43">
        <v>-8.9999999999999993E-3</v>
      </c>
      <c r="K11" s="39">
        <v>-693696.49629610986</v>
      </c>
    </row>
    <row r="12" spans="1:11" x14ac:dyDescent="0.3">
      <c r="A12" s="1" t="s">
        <v>38</v>
      </c>
      <c r="B12" s="39">
        <v>25618045</v>
      </c>
      <c r="C12" s="44">
        <v>7.2499999999999995E-2</v>
      </c>
      <c r="D12" s="39">
        <f t="shared" si="0"/>
        <v>1857308.2625</v>
      </c>
      <c r="E12" s="39">
        <v>1407775</v>
      </c>
      <c r="F12" s="39">
        <v>3265083.2625000002</v>
      </c>
      <c r="G12" s="39">
        <v>1218561.4251261237</v>
      </c>
      <c r="H12" s="39">
        <v>2046521.837373876</v>
      </c>
      <c r="I12" s="39">
        <v>2251866.7252285052</v>
      </c>
      <c r="J12" s="43">
        <v>0.02</v>
      </c>
      <c r="K12" s="39">
        <v>205344.88785462914</v>
      </c>
    </row>
    <row r="13" spans="1:11" x14ac:dyDescent="0.3">
      <c r="A13" s="1" t="s">
        <v>39</v>
      </c>
      <c r="B13" s="39">
        <v>42818056</v>
      </c>
      <c r="C13" s="44">
        <v>6.9000000000000006E-2</v>
      </c>
      <c r="D13" s="39">
        <f t="shared" si="0"/>
        <v>2954445.8640000001</v>
      </c>
      <c r="E13" s="39">
        <v>1005375</v>
      </c>
      <c r="F13" s="39">
        <v>3959820.8640000001</v>
      </c>
      <c r="G13" s="39">
        <v>537279.93259126006</v>
      </c>
      <c r="H13" s="39">
        <v>3422540.9314087401</v>
      </c>
      <c r="I13" s="39">
        <v>3172732.9627527921</v>
      </c>
      <c r="J13" s="43">
        <v>-0.03</v>
      </c>
      <c r="K13" s="39">
        <v>-249807.96865594824</v>
      </c>
    </row>
    <row r="14" spans="1:11" x14ac:dyDescent="0.3">
      <c r="A14" s="1" t="s">
        <v>40</v>
      </c>
      <c r="B14" s="39">
        <v>1885546</v>
      </c>
      <c r="C14" s="44">
        <v>7.0000000000000021E-2</v>
      </c>
      <c r="D14" s="39">
        <f t="shared" si="0"/>
        <v>131988.22000000003</v>
      </c>
      <c r="E14" s="39">
        <v>270321</v>
      </c>
      <c r="F14" s="39">
        <v>402309.22000000003</v>
      </c>
      <c r="G14" s="39">
        <v>93979.073956014268</v>
      </c>
      <c r="H14" s="39">
        <v>308330.14604398573</v>
      </c>
      <c r="I14" s="39">
        <v>345883.29269549868</v>
      </c>
      <c r="J14" s="43">
        <v>1.6E-2</v>
      </c>
      <c r="K14" s="39">
        <v>37553.146651512892</v>
      </c>
    </row>
    <row r="15" spans="1:11" x14ac:dyDescent="0.3">
      <c r="A15" s="1" t="s">
        <v>41</v>
      </c>
      <c r="B15" s="39">
        <v>55551311.125</v>
      </c>
      <c r="C15" s="44">
        <v>5.7911461805529078E-2</v>
      </c>
      <c r="D15" s="39">
        <f t="shared" si="0"/>
        <v>3217057.6324625001</v>
      </c>
      <c r="E15" s="39">
        <v>2929127.909</v>
      </c>
      <c r="F15" s="39">
        <v>6146185.5414624996</v>
      </c>
      <c r="G15" s="39">
        <v>781884.79716440535</v>
      </c>
      <c r="H15" s="39">
        <v>5364300.7442980949</v>
      </c>
      <c r="I15" s="39">
        <v>4531223.7571423277</v>
      </c>
      <c r="J15" s="43">
        <v>-1.0999999999999999E-2</v>
      </c>
      <c r="K15" s="39">
        <v>-833076.98715576751</v>
      </c>
    </row>
    <row r="16" spans="1:11" x14ac:dyDescent="0.3">
      <c r="A16" s="1" t="s">
        <v>42</v>
      </c>
      <c r="B16" s="39">
        <v>28828783.368999988</v>
      </c>
      <c r="C16" s="44">
        <v>7.2477067608471821E-2</v>
      </c>
      <c r="D16" s="39">
        <f t="shared" si="0"/>
        <v>2089425.6813050001</v>
      </c>
      <c r="E16" s="39">
        <v>1928161.199</v>
      </c>
      <c r="F16" s="39">
        <v>4017586.8803050001</v>
      </c>
      <c r="G16" s="39">
        <v>900072.84262254322</v>
      </c>
      <c r="H16" s="39">
        <v>3117514.0376824564</v>
      </c>
      <c r="I16" s="39">
        <v>3324993.4873214923</v>
      </c>
      <c r="J16" s="43">
        <v>1.2999999999999999E-2</v>
      </c>
      <c r="K16" s="39">
        <v>207479.44963903585</v>
      </c>
    </row>
    <row r="17" spans="1:11" x14ac:dyDescent="0.3">
      <c r="A17" s="1" t="s">
        <v>43</v>
      </c>
      <c r="B17" s="39">
        <v>15306275.368000001</v>
      </c>
      <c r="C17" s="44">
        <v>7.0000000000000007E-2</v>
      </c>
      <c r="D17" s="39">
        <f t="shared" si="0"/>
        <v>1071439.2757600001</v>
      </c>
      <c r="E17" s="39">
        <v>642140.24199999997</v>
      </c>
      <c r="F17" s="39">
        <v>1713579.5177600002</v>
      </c>
      <c r="G17" s="39">
        <v>1193.0014156582884</v>
      </c>
      <c r="H17" s="39">
        <v>1712386.5163443419</v>
      </c>
      <c r="I17" s="39">
        <v>1635432.0354254472</v>
      </c>
      <c r="J17" s="43">
        <v>-1.6E-2</v>
      </c>
      <c r="K17" s="39">
        <v>-76954.480918894755</v>
      </c>
    </row>
    <row r="18" spans="1:11" x14ac:dyDescent="0.3">
      <c r="A18" s="1" t="s">
        <v>44</v>
      </c>
      <c r="B18" s="39">
        <v>2195094.4710000008</v>
      </c>
      <c r="C18" s="44">
        <v>7.0499999999999924E-2</v>
      </c>
      <c r="D18" s="39">
        <f t="shared" si="0"/>
        <v>154754.16020549988</v>
      </c>
      <c r="E18" s="39">
        <v>516695.34099999996</v>
      </c>
      <c r="F18" s="39">
        <v>671449.50120549987</v>
      </c>
      <c r="G18" s="39">
        <v>305180.92295895377</v>
      </c>
      <c r="H18" s="39">
        <v>366268.57824654604</v>
      </c>
      <c r="I18" s="39">
        <v>474457.01459305122</v>
      </c>
      <c r="J18" s="43">
        <v>2.8000000000000001E-2</v>
      </c>
      <c r="K18" s="39">
        <v>108188.43634650517</v>
      </c>
    </row>
    <row r="19" spans="1:11" x14ac:dyDescent="0.3">
      <c r="A19" s="1" t="s">
        <v>45</v>
      </c>
      <c r="B19" s="39">
        <v>153846112.845</v>
      </c>
      <c r="C19" s="44">
        <v>6.7410981193926578E-2</v>
      </c>
      <c r="D19" s="39">
        <f t="shared" si="0"/>
        <v>10370917.419753</v>
      </c>
      <c r="E19" s="39">
        <v>3584802.13</v>
      </c>
      <c r="F19" s="39">
        <v>13955719.549752999</v>
      </c>
      <c r="G19" s="39">
        <v>1662122.3182271128</v>
      </c>
      <c r="H19" s="39">
        <v>12293597.231525887</v>
      </c>
      <c r="I19" s="39">
        <v>10197467.604086518</v>
      </c>
      <c r="J19" s="43">
        <v>-0.107</v>
      </c>
      <c r="K19" s="39">
        <v>-2096129.6274393683</v>
      </c>
    </row>
    <row r="20" spans="1:11" x14ac:dyDescent="0.3">
      <c r="A20" s="1" t="s">
        <v>46</v>
      </c>
      <c r="B20" s="39">
        <v>13922558</v>
      </c>
      <c r="C20" s="44">
        <v>6.7500000000000004E-2</v>
      </c>
      <c r="D20" s="39">
        <f t="shared" si="0"/>
        <v>939772.66500000004</v>
      </c>
      <c r="E20" s="39">
        <v>659406</v>
      </c>
      <c r="F20" s="39">
        <v>1599178.665</v>
      </c>
      <c r="G20" s="39">
        <v>70797.889320286238</v>
      </c>
      <c r="H20" s="39">
        <v>1528380.7756797136</v>
      </c>
      <c r="I20" s="39">
        <v>2752370.6214684038</v>
      </c>
      <c r="J20" s="43">
        <v>0.112</v>
      </c>
      <c r="K20" s="39">
        <v>1223989.8457886903</v>
      </c>
    </row>
    <row r="21" spans="1:11" x14ac:dyDescent="0.3">
      <c r="A21" s="1" t="s">
        <v>47</v>
      </c>
      <c r="B21" s="39">
        <v>7184987.4279999956</v>
      </c>
      <c r="C21" s="44">
        <v>6.9995216414733594E-2</v>
      </c>
      <c r="D21" s="39">
        <f t="shared" si="0"/>
        <v>502914.74995999981</v>
      </c>
      <c r="E21" s="39">
        <v>952969.63500000001</v>
      </c>
      <c r="F21" s="39">
        <v>1455884.3849599999</v>
      </c>
      <c r="G21" s="39">
        <v>576533.89575819694</v>
      </c>
      <c r="H21" s="39">
        <v>879350.48920180276</v>
      </c>
      <c r="I21" s="39">
        <v>878690.01085272874</v>
      </c>
      <c r="J21" s="43">
        <v>0</v>
      </c>
      <c r="K21" s="39">
        <v>-660.47834907402103</v>
      </c>
    </row>
    <row r="22" spans="1:11" x14ac:dyDescent="0.3">
      <c r="A22" s="1" t="s">
        <v>48</v>
      </c>
      <c r="B22" s="39">
        <v>10473565</v>
      </c>
      <c r="C22" s="44">
        <v>7.4999999999999997E-2</v>
      </c>
      <c r="D22" s="39">
        <f t="shared" si="0"/>
        <v>785517.375</v>
      </c>
      <c r="E22" s="39">
        <v>608798</v>
      </c>
      <c r="F22" s="39">
        <v>1394315.375</v>
      </c>
      <c r="G22" s="39">
        <v>476226.89118811837</v>
      </c>
      <c r="H22" s="39">
        <v>918088.48381188163</v>
      </c>
      <c r="I22" s="39">
        <v>1044671.8475406881</v>
      </c>
      <c r="J22" s="43">
        <v>1.7000000000000001E-2</v>
      </c>
      <c r="K22" s="39">
        <v>126583.36372880649</v>
      </c>
    </row>
    <row r="23" spans="1:11" x14ac:dyDescent="0.3">
      <c r="A23" s="1" t="s">
        <v>49</v>
      </c>
      <c r="B23" s="39">
        <v>30342659</v>
      </c>
      <c r="C23" s="44">
        <v>6.3696226161326197E-2</v>
      </c>
      <c r="D23" s="39">
        <f t="shared" si="0"/>
        <v>1932712.8699999999</v>
      </c>
      <c r="E23" s="39">
        <v>779740</v>
      </c>
      <c r="F23" s="39">
        <v>2712452.87</v>
      </c>
      <c r="G23" s="39">
        <v>460164.57444744912</v>
      </c>
      <c r="H23" s="39">
        <v>2252288.2955525508</v>
      </c>
      <c r="I23" s="39">
        <v>2485162.4181447537</v>
      </c>
      <c r="J23" s="43">
        <v>4.3999999999999997E-2</v>
      </c>
      <c r="K23" s="39">
        <v>232874.12259220291</v>
      </c>
    </row>
    <row r="24" spans="1:11" x14ac:dyDescent="0.3">
      <c r="A24" s="1" t="s">
        <v>50</v>
      </c>
      <c r="B24" s="39">
        <v>20560385.75</v>
      </c>
      <c r="C24" s="44">
        <v>7.4647030509264634E-2</v>
      </c>
      <c r="D24" s="39">
        <f t="shared" si="0"/>
        <v>1534771.7423624997</v>
      </c>
      <c r="E24" s="39">
        <v>753716.08799999999</v>
      </c>
      <c r="F24" s="39">
        <v>2288487.8303624997</v>
      </c>
      <c r="G24" s="39">
        <v>580033.46837471286</v>
      </c>
      <c r="H24" s="39">
        <v>1708454.3619877868</v>
      </c>
      <c r="I24" s="39">
        <v>2368999.8878579573</v>
      </c>
      <c r="J24" s="43">
        <v>9.8000000000000004E-2</v>
      </c>
      <c r="K24" s="39">
        <v>660545.52587017033</v>
      </c>
    </row>
    <row r="25" spans="1:11" x14ac:dyDescent="0.3">
      <c r="A25" s="1" t="s">
        <v>51</v>
      </c>
      <c r="B25" s="39">
        <v>3212815.4930000007</v>
      </c>
      <c r="C25" s="44">
        <v>6.7500000000000004E-2</v>
      </c>
      <c r="D25" s="39">
        <f t="shared" si="0"/>
        <v>216865.04577750005</v>
      </c>
      <c r="E25" s="39">
        <v>327453.97600000002</v>
      </c>
      <c r="F25" s="39">
        <v>544319.02177750005</v>
      </c>
      <c r="G25" s="39">
        <v>221085.87125397479</v>
      </c>
      <c r="H25" s="39">
        <v>323233.15052352526</v>
      </c>
      <c r="I25" s="39">
        <v>504221.43638626562</v>
      </c>
      <c r="J25" s="43">
        <v>6.6000000000000003E-2</v>
      </c>
      <c r="K25" s="39">
        <v>180988.28586274036</v>
      </c>
    </row>
    <row r="26" spans="1:11" x14ac:dyDescent="0.3">
      <c r="A26" s="1" t="s">
        <v>52</v>
      </c>
      <c r="B26" s="39">
        <v>23658638</v>
      </c>
      <c r="C26" s="44">
        <v>7.2502922568915426E-2</v>
      </c>
      <c r="D26" s="39">
        <f t="shared" si="0"/>
        <v>1715320.3990000002</v>
      </c>
      <c r="E26" s="39">
        <v>1475103</v>
      </c>
      <c r="F26" s="39">
        <v>3190423.3990000002</v>
      </c>
      <c r="G26" s="39">
        <v>904655.21217774705</v>
      </c>
      <c r="H26" s="39">
        <v>2285768.1868222533</v>
      </c>
      <c r="I26" s="39">
        <v>2344066.8984337347</v>
      </c>
      <c r="J26" s="43">
        <v>5.0000000000000001E-3</v>
      </c>
      <c r="K26" s="39">
        <v>58298.711611481216</v>
      </c>
    </row>
    <row r="27" spans="1:11" x14ac:dyDescent="0.3">
      <c r="A27" s="1" t="s">
        <v>53</v>
      </c>
      <c r="B27" s="39">
        <v>45702544</v>
      </c>
      <c r="C27" s="44">
        <v>7.1500000000000008E-2</v>
      </c>
      <c r="D27" s="39">
        <f t="shared" si="0"/>
        <v>3267731.8960000002</v>
      </c>
      <c r="E27" s="39">
        <v>2054062</v>
      </c>
      <c r="F27" s="39">
        <v>5321793.8959999997</v>
      </c>
      <c r="G27" s="39">
        <v>1538359.5673183962</v>
      </c>
      <c r="H27" s="39">
        <v>3783434.3286816035</v>
      </c>
      <c r="I27" s="39">
        <v>3399238.5795289157</v>
      </c>
      <c r="J27" s="43">
        <v>-2.7E-2</v>
      </c>
      <c r="K27" s="39">
        <v>-384195.74915268761</v>
      </c>
    </row>
    <row r="28" spans="1:11" x14ac:dyDescent="0.3">
      <c r="A28" s="1" t="s">
        <v>54</v>
      </c>
      <c r="B28" s="39">
        <v>42808221.245999999</v>
      </c>
      <c r="C28" s="44">
        <v>6.7693102076724881E-2</v>
      </c>
      <c r="D28" s="39">
        <f t="shared" si="0"/>
        <v>2897821.2905285009</v>
      </c>
      <c r="E28" s="39">
        <v>932560.86399999994</v>
      </c>
      <c r="F28" s="39">
        <v>3830382.154528501</v>
      </c>
      <c r="G28" s="39">
        <v>456435.1543674377</v>
      </c>
      <c r="H28" s="39">
        <v>3373947.0001610625</v>
      </c>
      <c r="I28" s="39">
        <v>3940505.3585212165</v>
      </c>
      <c r="J28" s="43">
        <v>4.3999999999999997E-2</v>
      </c>
      <c r="K28" s="39">
        <v>566558.35836015455</v>
      </c>
    </row>
    <row r="29" spans="1:11" x14ac:dyDescent="0.3">
      <c r="A29" s="1" t="s">
        <v>55</v>
      </c>
      <c r="B29" s="39">
        <v>17068468</v>
      </c>
      <c r="C29" s="44">
        <v>7.4565699481640643E-2</v>
      </c>
      <c r="D29" s="39">
        <f t="shared" si="0"/>
        <v>1272722.2555</v>
      </c>
      <c r="E29" s="39">
        <v>1653063</v>
      </c>
      <c r="F29" s="39">
        <v>2925785.2555</v>
      </c>
      <c r="G29" s="39">
        <v>1281986.0792078031</v>
      </c>
      <c r="H29" s="39">
        <v>1643799.1762921964</v>
      </c>
      <c r="I29" s="39">
        <v>1631124.9964437368</v>
      </c>
      <c r="J29" s="43">
        <v>-1E-3</v>
      </c>
      <c r="K29" s="39">
        <v>-12674.179848459549</v>
      </c>
    </row>
    <row r="30" spans="1:11" x14ac:dyDescent="0.3">
      <c r="A30" s="1" t="s">
        <v>56</v>
      </c>
      <c r="B30" s="39">
        <v>19554278</v>
      </c>
      <c r="C30" s="44">
        <v>7.7500000000000013E-2</v>
      </c>
      <c r="D30" s="39">
        <f t="shared" si="0"/>
        <v>1515456.5450000002</v>
      </c>
      <c r="E30" s="39">
        <v>728452</v>
      </c>
      <c r="F30" s="39">
        <v>2243908.5449999999</v>
      </c>
      <c r="G30" s="39">
        <v>620220.07929732278</v>
      </c>
      <c r="H30" s="39">
        <v>1623688.4657026774</v>
      </c>
      <c r="I30" s="39">
        <v>1235092.2436214995</v>
      </c>
      <c r="J30" s="43">
        <v>-6.2E-2</v>
      </c>
      <c r="K30" s="39">
        <v>-388596.22208117775</v>
      </c>
    </row>
    <row r="31" spans="1:11" x14ac:dyDescent="0.3">
      <c r="A31" s="1" t="s">
        <v>57</v>
      </c>
      <c r="B31" s="39">
        <v>19546531.878999986</v>
      </c>
      <c r="C31" s="44">
        <v>7.247220558097657E-2</v>
      </c>
      <c r="D31" s="39">
        <f t="shared" si="0"/>
        <v>1416580.2767299991</v>
      </c>
      <c r="E31" s="39">
        <v>1325888.926</v>
      </c>
      <c r="F31" s="39">
        <v>2742469.2027299991</v>
      </c>
      <c r="G31" s="39">
        <v>1011023.4984911615</v>
      </c>
      <c r="H31" s="39">
        <v>1731445.7042388383</v>
      </c>
      <c r="I31" s="39">
        <v>1759580.0749673431</v>
      </c>
      <c r="J31" s="43">
        <v>3.0000000000000001E-3</v>
      </c>
      <c r="K31" s="39">
        <v>28134.370728504888</v>
      </c>
    </row>
    <row r="32" spans="1:11" x14ac:dyDescent="0.3">
      <c r="A32" s="1" t="s">
        <v>58</v>
      </c>
      <c r="B32" s="39">
        <v>5743066.4020000026</v>
      </c>
      <c r="C32" s="44">
        <v>7.1817448790765306E-2</v>
      </c>
      <c r="D32" s="39">
        <f t="shared" si="0"/>
        <v>412452.37722759997</v>
      </c>
      <c r="E32" s="39">
        <v>275164.95199999999</v>
      </c>
      <c r="F32" s="39">
        <v>687617.32922760001</v>
      </c>
      <c r="G32" s="39">
        <v>243055.23450449068</v>
      </c>
      <c r="H32" s="39">
        <v>444562.09472310933</v>
      </c>
      <c r="I32" s="39">
        <v>386488.57880252891</v>
      </c>
      <c r="J32" s="43">
        <v>-2.3E-2</v>
      </c>
      <c r="K32" s="39">
        <v>-58073.51592058035</v>
      </c>
    </row>
    <row r="33" spans="1:11" x14ac:dyDescent="0.3">
      <c r="A33" s="1" t="s">
        <v>59</v>
      </c>
      <c r="B33" s="39">
        <v>1393272.1949999984</v>
      </c>
      <c r="C33" s="44">
        <v>7.5362175815903668E-2</v>
      </c>
      <c r="D33" s="39">
        <f t="shared" si="0"/>
        <v>105000.02411899991</v>
      </c>
      <c r="E33" s="39">
        <v>407117.80100000004</v>
      </c>
      <c r="F33" s="39">
        <v>512117.82511899993</v>
      </c>
      <c r="G33" s="39">
        <v>274933.86714528425</v>
      </c>
      <c r="H33" s="39">
        <v>237183.95797371565</v>
      </c>
      <c r="I33" s="39">
        <v>359900.184033981</v>
      </c>
      <c r="J33" s="43">
        <v>3.6999999999999998E-2</v>
      </c>
      <c r="K33" s="39">
        <v>122716.22606026534</v>
      </c>
    </row>
    <row r="34" spans="1:11" x14ac:dyDescent="0.3">
      <c r="A34" s="1" t="s">
        <v>60</v>
      </c>
      <c r="B34" s="39">
        <v>13928336.726000004</v>
      </c>
      <c r="C34" s="44">
        <v>7.4999999999999997E-2</v>
      </c>
      <c r="D34" s="39">
        <f t="shared" si="0"/>
        <v>1044625.2544500002</v>
      </c>
      <c r="E34" s="39">
        <v>1249255.8230000001</v>
      </c>
      <c r="F34" s="39">
        <v>2293881.0774500002</v>
      </c>
      <c r="G34" s="39">
        <v>1163206.5936727938</v>
      </c>
      <c r="H34" s="39">
        <v>1130674.4837772064</v>
      </c>
      <c r="I34" s="39">
        <v>1090672.568505615</v>
      </c>
      <c r="J34" s="43">
        <v>-6.0000000000000001E-3</v>
      </c>
      <c r="K34" s="39">
        <v>-40001.915271591395</v>
      </c>
    </row>
    <row r="35" spans="1:11" x14ac:dyDescent="0.3">
      <c r="A35" s="1" t="s">
        <v>61</v>
      </c>
      <c r="B35" s="39">
        <v>6433218</v>
      </c>
      <c r="C35" s="44">
        <v>6.7495678640145565E-2</v>
      </c>
      <c r="D35" s="39">
        <f t="shared" si="0"/>
        <v>434214.41475</v>
      </c>
      <c r="E35" s="39">
        <v>323629</v>
      </c>
      <c r="F35" s="39">
        <v>757843.41475</v>
      </c>
      <c r="G35" s="39">
        <v>245600.37981893661</v>
      </c>
      <c r="H35" s="39">
        <v>512243.03493106342</v>
      </c>
      <c r="I35" s="39">
        <v>481394.92295711441</v>
      </c>
      <c r="J35" s="43">
        <v>-0.01</v>
      </c>
      <c r="K35" s="39">
        <v>-30848.11197394897</v>
      </c>
    </row>
    <row r="36" spans="1:11" x14ac:dyDescent="0.3">
      <c r="A36" s="1" t="s">
        <v>62</v>
      </c>
      <c r="B36" s="39">
        <v>128304637.714</v>
      </c>
      <c r="C36" s="44">
        <v>6.0916353131775167E-2</v>
      </c>
      <c r="D36" s="39">
        <f t="shared" si="0"/>
        <v>7815850.6194305019</v>
      </c>
      <c r="E36" s="39">
        <v>3930426.9119999995</v>
      </c>
      <c r="F36" s="39">
        <v>11746277.531430501</v>
      </c>
      <c r="G36" s="39">
        <v>2320108.205866145</v>
      </c>
      <c r="H36" s="39">
        <v>9426169.3255643565</v>
      </c>
      <c r="I36" s="39">
        <v>7465770.2274238653</v>
      </c>
      <c r="J36" s="43">
        <v>-7.0000000000000007E-2</v>
      </c>
      <c r="K36" s="39">
        <v>-1960399.0981404907</v>
      </c>
    </row>
    <row r="37" spans="1:11" x14ac:dyDescent="0.3">
      <c r="A37" s="1" t="s">
        <v>63</v>
      </c>
      <c r="B37" s="39">
        <v>27865696.783999998</v>
      </c>
      <c r="C37" s="44">
        <v>4.7919047091663065E-2</v>
      </c>
      <c r="D37" s="39">
        <f t="shared" si="0"/>
        <v>1335297.6364344999</v>
      </c>
      <c r="E37" s="39">
        <v>1334896.8659999999</v>
      </c>
      <c r="F37" s="39">
        <v>2670194.5024344996</v>
      </c>
      <c r="G37" s="39">
        <v>659554.82545662974</v>
      </c>
      <c r="H37" s="39">
        <v>2010639.6769778701</v>
      </c>
      <c r="I37" s="39">
        <v>863241.72757681296</v>
      </c>
      <c r="J37" s="43">
        <v>-0.20599999999999999</v>
      </c>
      <c r="K37" s="39">
        <v>-1147397.9494010571</v>
      </c>
    </row>
    <row r="38" spans="1:11" x14ac:dyDescent="0.3">
      <c r="A38" s="1" t="s">
        <v>64</v>
      </c>
      <c r="B38" s="39">
        <v>31825297</v>
      </c>
      <c r="C38" s="44">
        <v>6.8000000000000019E-2</v>
      </c>
      <c r="D38" s="39">
        <f t="shared" si="0"/>
        <v>2164120.1960000005</v>
      </c>
      <c r="E38" s="39">
        <v>5127969</v>
      </c>
      <c r="F38" s="39">
        <v>7292089.1960000005</v>
      </c>
      <c r="G38" s="39">
        <v>508805.30380500952</v>
      </c>
      <c r="H38" s="39">
        <v>6783283.892194991</v>
      </c>
      <c r="I38" s="39">
        <v>5197990.4761646884</v>
      </c>
      <c r="J38" s="43">
        <v>-0.05</v>
      </c>
      <c r="K38" s="39">
        <v>-1585293.4160303022</v>
      </c>
    </row>
    <row r="39" spans="1:11" x14ac:dyDescent="0.3">
      <c r="A39" s="1" t="s">
        <v>65</v>
      </c>
      <c r="B39" s="39">
        <v>15794613</v>
      </c>
      <c r="C39" s="44">
        <v>7.0047157534027585E-2</v>
      </c>
      <c r="D39" s="39">
        <f t="shared" si="0"/>
        <v>1106367.7450000001</v>
      </c>
      <c r="E39" s="39">
        <v>2813369</v>
      </c>
      <c r="F39" s="39">
        <v>3919736.7450000001</v>
      </c>
      <c r="G39" s="39">
        <v>1489548.6167296018</v>
      </c>
      <c r="H39" s="39">
        <v>2430188.1282703984</v>
      </c>
      <c r="I39" s="39">
        <v>3292097.3514870028</v>
      </c>
      <c r="J39" s="43">
        <v>3.6999999999999998E-2</v>
      </c>
      <c r="K39" s="39">
        <v>861909.22321660432</v>
      </c>
    </row>
    <row r="40" spans="1:11" x14ac:dyDescent="0.3">
      <c r="A40" s="1" t="s">
        <v>66</v>
      </c>
      <c r="B40" s="39">
        <v>4820876.068</v>
      </c>
      <c r="C40" s="44">
        <v>5.4601680097514586E-2</v>
      </c>
      <c r="D40" s="39">
        <f t="shared" si="0"/>
        <v>263227.93285469996</v>
      </c>
      <c r="E40" s="39">
        <v>336590.89199999999</v>
      </c>
      <c r="F40" s="39">
        <v>599818.82485469989</v>
      </c>
      <c r="G40" s="39">
        <v>183261.58869459582</v>
      </c>
      <c r="H40" s="39">
        <v>416557.23616010416</v>
      </c>
      <c r="I40" s="39">
        <v>200243.20461994718</v>
      </c>
      <c r="J40" s="43">
        <v>-0.108</v>
      </c>
      <c r="K40" s="39">
        <v>-216314.03154015692</v>
      </c>
    </row>
    <row r="41" spans="1:11" x14ac:dyDescent="0.3">
      <c r="A41" s="1" t="s">
        <v>67</v>
      </c>
      <c r="B41" s="39">
        <v>39089210.724999964</v>
      </c>
      <c r="C41" s="44">
        <v>7.3552526598437806E-2</v>
      </c>
      <c r="D41" s="39">
        <f t="shared" si="0"/>
        <v>2875110.2115625003</v>
      </c>
      <c r="E41" s="39">
        <v>3212117.1170000001</v>
      </c>
      <c r="F41" s="39">
        <v>6087227.3285625</v>
      </c>
      <c r="G41" s="39">
        <v>3292387.23626405</v>
      </c>
      <c r="H41" s="39">
        <v>2794840.0922984499</v>
      </c>
      <c r="I41" s="39">
        <v>4075001.3875557659</v>
      </c>
      <c r="J41" s="43">
        <v>4.4999999999999998E-2</v>
      </c>
      <c r="K41" s="39">
        <v>1280161.2952573157</v>
      </c>
    </row>
    <row r="42" spans="1:11" x14ac:dyDescent="0.3">
      <c r="A42" s="1" t="s">
        <v>68</v>
      </c>
      <c r="B42" s="39">
        <v>11944398.623999998</v>
      </c>
      <c r="C42" s="44">
        <v>7.0287999553873576E-2</v>
      </c>
      <c r="D42" s="39">
        <f t="shared" si="0"/>
        <v>839547.88515500003</v>
      </c>
      <c r="E42" s="39">
        <v>857838.34300000011</v>
      </c>
      <c r="F42" s="39">
        <v>1697386.2281550001</v>
      </c>
      <c r="G42" s="39">
        <v>492707.68651711149</v>
      </c>
      <c r="H42" s="39">
        <v>1204678.5416378882</v>
      </c>
      <c r="I42" s="39">
        <v>1322295.8755969817</v>
      </c>
      <c r="J42" s="43">
        <v>1.6E-2</v>
      </c>
      <c r="K42" s="39">
        <v>117617.33395909345</v>
      </c>
    </row>
    <row r="43" spans="1:11" x14ac:dyDescent="0.3">
      <c r="A43" s="1" t="s">
        <v>69</v>
      </c>
      <c r="B43" s="39">
        <v>21823400</v>
      </c>
      <c r="C43" s="44">
        <v>7.2000000000000008E-2</v>
      </c>
      <c r="D43" s="39">
        <f t="shared" si="0"/>
        <v>1571284.8000000003</v>
      </c>
      <c r="E43" s="39">
        <v>1263500</v>
      </c>
      <c r="F43" s="39">
        <v>2834784.8000000003</v>
      </c>
      <c r="G43" s="39">
        <v>165970.50484950631</v>
      </c>
      <c r="H43" s="39">
        <v>2668814.2951504942</v>
      </c>
      <c r="I43" s="39">
        <v>2237961.6109308042</v>
      </c>
      <c r="J43" s="43">
        <v>-3.5000000000000003E-2</v>
      </c>
      <c r="K43" s="39">
        <v>-430852.68421969004</v>
      </c>
    </row>
    <row r="44" spans="1:11" x14ac:dyDescent="0.3">
      <c r="A44" s="1" t="s">
        <v>70</v>
      </c>
      <c r="B44" s="39">
        <v>66465016</v>
      </c>
      <c r="C44" s="44">
        <v>7.1852065152590947E-2</v>
      </c>
      <c r="D44" s="39">
        <f t="shared" si="0"/>
        <v>4775648.66</v>
      </c>
      <c r="E44" s="39">
        <v>2887645</v>
      </c>
      <c r="F44" s="39">
        <v>7663293.6600000001</v>
      </c>
      <c r="G44" s="39">
        <v>1538126.2437441302</v>
      </c>
      <c r="H44" s="39">
        <v>6125167.4162558699</v>
      </c>
      <c r="I44" s="39">
        <v>7898476.6200486701</v>
      </c>
      <c r="J44" s="43">
        <v>8.5999999999999993E-2</v>
      </c>
      <c r="K44" s="39">
        <v>1773309.2037928004</v>
      </c>
    </row>
    <row r="45" spans="1:11" x14ac:dyDescent="0.3">
      <c r="A45" s="1" t="s">
        <v>71</v>
      </c>
      <c r="B45" s="39">
        <v>5533295.9630000014</v>
      </c>
      <c r="C45" s="44">
        <v>6.9824540284219028E-2</v>
      </c>
      <c r="D45" s="39">
        <f t="shared" si="0"/>
        <v>386359.84687300009</v>
      </c>
      <c r="E45" s="39">
        <v>152475.823</v>
      </c>
      <c r="F45" s="39">
        <v>538835.66987300012</v>
      </c>
      <c r="G45" s="39">
        <v>95662.691228556592</v>
      </c>
      <c r="H45" s="39">
        <v>443172.97864444344</v>
      </c>
      <c r="I45" s="39">
        <v>505547.34925691545</v>
      </c>
      <c r="J45" s="43">
        <v>3.3000000000000002E-2</v>
      </c>
      <c r="K45" s="39">
        <v>62374.370612471961</v>
      </c>
    </row>
    <row r="46" spans="1:11" x14ac:dyDescent="0.3">
      <c r="A46" s="1" t="s">
        <v>72</v>
      </c>
      <c r="B46" s="39">
        <v>29187128</v>
      </c>
      <c r="C46" s="44">
        <v>7.2499999999999995E-2</v>
      </c>
      <c r="D46" s="39">
        <f t="shared" si="0"/>
        <v>2116066.7799999998</v>
      </c>
      <c r="E46" s="39">
        <v>1245294</v>
      </c>
      <c r="F46" s="39">
        <v>3361360.78</v>
      </c>
      <c r="G46" s="39">
        <v>1126680.5593842703</v>
      </c>
      <c r="H46" s="39">
        <v>2234680.2206157297</v>
      </c>
      <c r="I46" s="39">
        <v>2144054.9822681025</v>
      </c>
      <c r="J46" s="43">
        <v>-8.0000000000000002E-3</v>
      </c>
      <c r="K46" s="39">
        <v>-90625.238347627441</v>
      </c>
    </row>
    <row r="47" spans="1:11" x14ac:dyDescent="0.3">
      <c r="A47" s="1" t="s">
        <v>73</v>
      </c>
      <c r="B47" s="39">
        <v>-4342.980000000447</v>
      </c>
      <c r="C47" s="44">
        <v>6.5000000000000002E-2</v>
      </c>
      <c r="D47" s="39">
        <f t="shared" si="0"/>
        <v>-282.29370000002905</v>
      </c>
      <c r="E47" s="39">
        <v>228793.696</v>
      </c>
      <c r="F47" s="39">
        <v>228511.40229999996</v>
      </c>
      <c r="G47" s="39">
        <v>140514.92167019669</v>
      </c>
      <c r="H47" s="39">
        <v>87996.480629803264</v>
      </c>
      <c r="I47" s="39">
        <v>140514.95056587108</v>
      </c>
      <c r="J47" s="43">
        <v>2.4E-2</v>
      </c>
      <c r="K47" s="39">
        <v>52518.469936067821</v>
      </c>
    </row>
    <row r="48" spans="1:11" x14ac:dyDescent="0.3">
      <c r="A48" s="1" t="s">
        <v>74</v>
      </c>
      <c r="B48" s="39">
        <v>826005.9110000059</v>
      </c>
      <c r="C48" s="44">
        <v>7.2499999999999509E-2</v>
      </c>
      <c r="D48" s="39">
        <f t="shared" si="0"/>
        <v>59885.428547500022</v>
      </c>
      <c r="E48" s="39">
        <v>666203.58799999999</v>
      </c>
      <c r="F48" s="39">
        <v>726089.01654750004</v>
      </c>
      <c r="G48" s="39">
        <v>309677.93308582838</v>
      </c>
      <c r="H48" s="39">
        <v>416411.08346167166</v>
      </c>
      <c r="I48" s="39">
        <v>845056.85137075128</v>
      </c>
      <c r="J48" s="43">
        <v>5.2999999999999999E-2</v>
      </c>
      <c r="K48" s="39">
        <v>428645.76790907962</v>
      </c>
    </row>
    <row r="49" spans="1:12" x14ac:dyDescent="0.3">
      <c r="A49" s="1" t="s">
        <v>75</v>
      </c>
      <c r="B49" s="39">
        <v>93793312.881999969</v>
      </c>
      <c r="C49" s="44">
        <v>5.6803850244130476E-2</v>
      </c>
      <c r="D49" s="39">
        <f t="shared" si="0"/>
        <v>5327821.2988499999</v>
      </c>
      <c r="E49" s="39">
        <v>8069881.3289999999</v>
      </c>
      <c r="F49" s="39">
        <v>13397702.62785</v>
      </c>
      <c r="G49" s="39">
        <v>4725373.2284947056</v>
      </c>
      <c r="H49" s="39">
        <v>8672329.3993552942</v>
      </c>
      <c r="I49" s="39">
        <v>5209842.0312465234</v>
      </c>
      <c r="J49" s="43">
        <v>-5.8999999999999997E-2</v>
      </c>
      <c r="K49" s="39">
        <v>-3462487.3681087708</v>
      </c>
    </row>
    <row r="50" spans="1:12" x14ac:dyDescent="0.3">
      <c r="A50" s="1" t="s">
        <v>76</v>
      </c>
      <c r="B50" s="39">
        <v>1383418</v>
      </c>
      <c r="C50" s="44">
        <v>6.9499999999999992E-2</v>
      </c>
      <c r="D50" s="39">
        <f t="shared" si="0"/>
        <v>96147.550999999992</v>
      </c>
      <c r="E50" s="39">
        <v>726374</v>
      </c>
      <c r="F50" s="39">
        <v>822521.55099999998</v>
      </c>
      <c r="G50" s="39">
        <v>44904.536254698141</v>
      </c>
      <c r="H50" s="39">
        <v>777617.01474530192</v>
      </c>
      <c r="I50" s="39">
        <v>1386377.5290675471</v>
      </c>
      <c r="J50" s="43">
        <v>0.10299999999999999</v>
      </c>
      <c r="K50" s="39">
        <v>608760.51432224526</v>
      </c>
    </row>
    <row r="51" spans="1:12" x14ac:dyDescent="0.3">
      <c r="A51" s="1" t="s">
        <v>77</v>
      </c>
      <c r="B51" s="39">
        <v>3315288.9319999991</v>
      </c>
      <c r="C51" s="44">
        <v>7.0000000000000021E-2</v>
      </c>
      <c r="D51" s="39">
        <f t="shared" si="0"/>
        <v>232070.22524</v>
      </c>
      <c r="E51" s="39">
        <v>180300.53399999999</v>
      </c>
      <c r="F51" s="39">
        <v>412370.75923999998</v>
      </c>
      <c r="G51" s="39">
        <v>111081.70242545547</v>
      </c>
      <c r="H51" s="39">
        <v>301289.05681454448</v>
      </c>
      <c r="I51" s="39">
        <v>245312.15040213318</v>
      </c>
      <c r="J51" s="43">
        <v>-3.6999999999999998E-2</v>
      </c>
      <c r="K51" s="39">
        <v>-55976.906412411328</v>
      </c>
    </row>
    <row r="52" spans="1:12" x14ac:dyDescent="0.3">
      <c r="A52" s="1" t="s">
        <v>78</v>
      </c>
      <c r="B52" s="39">
        <v>27293101</v>
      </c>
      <c r="C52" s="44">
        <v>6.7500000000000004E-2</v>
      </c>
      <c r="D52" s="39">
        <f t="shared" si="0"/>
        <v>1842284.3175000001</v>
      </c>
      <c r="E52" s="39">
        <v>2055828</v>
      </c>
      <c r="F52" s="39">
        <v>3898112.3174999999</v>
      </c>
      <c r="G52" s="39">
        <v>941245.24566452263</v>
      </c>
      <c r="H52" s="39">
        <v>2956867.0718354769</v>
      </c>
      <c r="I52" s="39">
        <v>2893272.0904374323</v>
      </c>
      <c r="J52" s="43">
        <v>-3.0000000000000001E-3</v>
      </c>
      <c r="K52" s="39">
        <v>-63594.981398045056</v>
      </c>
    </row>
    <row r="53" spans="1:12" x14ac:dyDescent="0.3">
      <c r="A53" s="1" t="s">
        <v>79</v>
      </c>
      <c r="B53" s="39">
        <v>5437197</v>
      </c>
      <c r="C53" s="44">
        <v>7.3363123260017982E-2</v>
      </c>
      <c r="D53" s="39">
        <f t="shared" si="0"/>
        <v>398889.7537</v>
      </c>
      <c r="E53" s="39">
        <v>2433479</v>
      </c>
      <c r="F53" s="39">
        <v>2832368.7537000002</v>
      </c>
      <c r="G53" s="39">
        <v>1369367.3672633832</v>
      </c>
      <c r="H53" s="39">
        <v>1463001.3864366172</v>
      </c>
      <c r="I53" s="39">
        <v>3472952.133147927</v>
      </c>
      <c r="J53" s="43">
        <v>4.2000000000000003E-2</v>
      </c>
      <c r="K53" s="39">
        <v>2009950.74671131</v>
      </c>
    </row>
    <row r="54" spans="1:12" x14ac:dyDescent="0.3">
      <c r="A54" s="1" t="s">
        <v>80</v>
      </c>
      <c r="B54" s="39">
        <v>3777153</v>
      </c>
      <c r="C54" s="44">
        <v>7.4999999999999997E-2</v>
      </c>
      <c r="D54" s="39">
        <f t="shared" si="0"/>
        <v>283286.47499999998</v>
      </c>
      <c r="E54" s="39">
        <v>291975</v>
      </c>
      <c r="F54" s="39">
        <v>575261.47499999998</v>
      </c>
      <c r="G54" s="39">
        <v>187181.63516408333</v>
      </c>
      <c r="H54" s="39">
        <v>388079.83983591665</v>
      </c>
      <c r="I54" s="39">
        <v>624276.78787433705</v>
      </c>
      <c r="J54" s="43">
        <v>7.2999999999999995E-2</v>
      </c>
      <c r="K54" s="39">
        <v>236196.94803842035</v>
      </c>
    </row>
    <row r="55" spans="1:12" x14ac:dyDescent="0.3">
      <c r="A55" s="1" t="s">
        <v>81</v>
      </c>
      <c r="B55" s="39">
        <v>-6243138.7329999954</v>
      </c>
      <c r="C55" s="44">
        <v>7.0000000000000007E-2</v>
      </c>
      <c r="D55" s="39">
        <f t="shared" si="0"/>
        <v>-437019.71130999969</v>
      </c>
      <c r="E55" s="39">
        <v>2019309.706</v>
      </c>
      <c r="F55" s="39">
        <v>1582289.9946900003</v>
      </c>
      <c r="G55" s="39">
        <v>1124175.9851982438</v>
      </c>
      <c r="H55" s="39">
        <v>458114.00949175656</v>
      </c>
      <c r="I55" s="39">
        <v>1204657.280651161</v>
      </c>
      <c r="J55" s="43">
        <v>4.7E-2</v>
      </c>
      <c r="K55" s="39">
        <v>746543.27115940442</v>
      </c>
    </row>
    <row r="56" spans="1:12" x14ac:dyDescent="0.3">
      <c r="A56" s="1" t="s">
        <v>82</v>
      </c>
      <c r="B56" s="39">
        <v>2620973.9559999984</v>
      </c>
      <c r="C56" s="44">
        <v>6.3761363033933191E-2</v>
      </c>
      <c r="D56" s="39">
        <f t="shared" si="0"/>
        <v>167116.87191099994</v>
      </c>
      <c r="E56" s="39">
        <v>270941.82400000002</v>
      </c>
      <c r="F56" s="39">
        <v>438058.69591099996</v>
      </c>
      <c r="G56" s="39">
        <v>200590.0027539359</v>
      </c>
      <c r="H56" s="39">
        <v>237468.69315706406</v>
      </c>
      <c r="I56" s="39">
        <v>206200.37648189382</v>
      </c>
      <c r="J56" s="43">
        <v>-1.4999999999999999E-2</v>
      </c>
      <c r="K56" s="39">
        <v>-31268.316675170307</v>
      </c>
    </row>
    <row r="58" spans="1:12" s="1" customFormat="1" ht="13.8" x14ac:dyDescent="0.25">
      <c r="A58" s="41" t="s">
        <v>92</v>
      </c>
      <c r="K58" s="40"/>
      <c r="L58" s="40"/>
    </row>
    <row r="59" spans="1:12" s="1" customFormat="1" ht="13.8" x14ac:dyDescent="0.25">
      <c r="A59" s="41" t="s">
        <v>91</v>
      </c>
      <c r="E59" s="40"/>
      <c r="G59" s="40"/>
      <c r="H59" s="40"/>
      <c r="I59" s="40"/>
    </row>
    <row r="60" spans="1:12" s="1" customFormat="1" ht="13.8" x14ac:dyDescent="0.25">
      <c r="A60" s="41" t="s">
        <v>90</v>
      </c>
      <c r="I60" s="42"/>
    </row>
    <row r="61" spans="1:12" s="1" customFormat="1" ht="13.8" x14ac:dyDescent="0.25">
      <c r="A61" s="41" t="s">
        <v>89</v>
      </c>
    </row>
    <row r="62" spans="1:12" s="1" customFormat="1" ht="13.8" x14ac:dyDescent="0.25">
      <c r="A62" s="41" t="s">
        <v>88</v>
      </c>
      <c r="I62" s="40"/>
    </row>
    <row r="63" spans="1:12" s="1" customFormat="1" ht="13.8" x14ac:dyDescent="0.25">
      <c r="A63" s="41" t="s">
        <v>87</v>
      </c>
      <c r="I63" s="40"/>
    </row>
    <row r="64" spans="1:12" s="1" customFormat="1" x14ac:dyDescent="0.3">
      <c r="A64" s="38" t="s">
        <v>86</v>
      </c>
    </row>
  </sheetData>
  <pageMargins left="0.7" right="0.7" top="0.75" bottom="0.75" header="0.3" footer="0.3"/>
  <pageSetup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177a9d5-1e91-4998-92fe-4e5f75010755">
      <Terms xmlns="http://schemas.microsoft.com/office/infopath/2007/PartnerControls"/>
    </lcf76f155ced4ddcb4097134ff3c332f>
    <TaxCatchAll xmlns="fb4a9750-0323-4121-8cf8-cdfac05b2c8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400EAA936D8043A0F43A9A4AFDAB66" ma:contentTypeVersion="13" ma:contentTypeDescription="Create a new document." ma:contentTypeScope="" ma:versionID="b783fcb56edcad4596ece6a3a3ddd1c9">
  <xsd:schema xmlns:xsd="http://www.w3.org/2001/XMLSchema" xmlns:xs="http://www.w3.org/2001/XMLSchema" xmlns:p="http://schemas.microsoft.com/office/2006/metadata/properties" xmlns:ns2="8177a9d5-1e91-4998-92fe-4e5f75010755" xmlns:ns3="321a9c15-a1db-4769-9aaf-226dc35bde05" xmlns:ns4="fb4a9750-0323-4121-8cf8-cdfac05b2c81" targetNamespace="http://schemas.microsoft.com/office/2006/metadata/properties" ma:root="true" ma:fieldsID="5b32b9eb9f26a1ccfc6d85577d6a37c1" ns2:_="" ns3:_="" ns4:_="">
    <xsd:import namespace="8177a9d5-1e91-4998-92fe-4e5f75010755"/>
    <xsd:import namespace="321a9c15-a1db-4769-9aaf-226dc35bde05"/>
    <xsd:import namespace="fb4a9750-0323-4121-8cf8-cdfac05b2c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77a9d5-1e91-4998-92fe-4e5f750107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2bca51d-57e4-4b06-9e14-ec6e1e925780"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1a9c15-a1db-4769-9aaf-226dc35bde0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4a9750-0323-4121-8cf8-cdfac05b2c81"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01f092b1-0178-451f-a06a-21e387ae655f}" ma:internalName="TaxCatchAll" ma:showField="CatchAllData" ma:web="321a9c15-a1db-4769-9aaf-226dc35bde0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E40233A-6344-40FB-AB37-96A6142814D1}">
  <ds:schemaRefs>
    <ds:schemaRef ds:uri="http://schemas.microsoft.com/sharepoint/v3/contenttype/forms"/>
  </ds:schemaRefs>
</ds:datastoreItem>
</file>

<file path=customXml/itemProps2.xml><?xml version="1.0" encoding="utf-8"?>
<ds:datastoreItem xmlns:ds="http://schemas.openxmlformats.org/officeDocument/2006/customXml" ds:itemID="{09CFA647-2355-4AB5-A067-8300502C0569}">
  <ds:schemaRefs>
    <ds:schemaRef ds:uri="http://schemas.microsoft.com/office/infopath/2007/PartnerControls"/>
    <ds:schemaRef ds:uri="fb4a9750-0323-4121-8cf8-cdfac05b2c81"/>
    <ds:schemaRef ds:uri="http://schemas.microsoft.com/office/2006/metadata/properties"/>
    <ds:schemaRef ds:uri="http://purl.org/dc/terms/"/>
    <ds:schemaRef ds:uri="http://purl.org/dc/elements/1.1/"/>
    <ds:schemaRef ds:uri="http://schemas.openxmlformats.org/package/2006/metadata/core-properties"/>
    <ds:schemaRef ds:uri="http://schemas.microsoft.com/office/2006/documentManagement/types"/>
    <ds:schemaRef ds:uri="321a9c15-a1db-4769-9aaf-226dc35bde05"/>
    <ds:schemaRef ds:uri="8177a9d5-1e91-4998-92fe-4e5f75010755"/>
    <ds:schemaRef ds:uri="http://www.w3.org/XML/1998/namespace"/>
    <ds:schemaRef ds:uri="http://purl.org/dc/dcmitype/"/>
  </ds:schemaRefs>
</ds:datastoreItem>
</file>

<file path=customXml/itemProps3.xml><?xml version="1.0" encoding="utf-8"?>
<ds:datastoreItem xmlns:ds="http://schemas.openxmlformats.org/officeDocument/2006/customXml" ds:itemID="{E7048B6F-BCA3-4745-976A-3CDC94ABBF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77a9d5-1e91-4998-92fe-4e5f75010755"/>
    <ds:schemaRef ds:uri="321a9c15-a1db-4769-9aaf-226dc35bde05"/>
    <ds:schemaRef ds:uri="fb4a9750-0323-4121-8cf8-cdfac05b2c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Methodology</vt:lpstr>
      <vt:lpstr>2021 State Data</vt:lpstr>
      <vt:lpstr>Net amortization details, 2021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Keith Sliwa</dc:creator>
  <cp:keywords/>
  <dc:description/>
  <cp:lastModifiedBy>Sarah Jones</cp:lastModifiedBy>
  <cp:revision/>
  <dcterms:created xsi:type="dcterms:W3CDTF">2021-09-20T18:10:54Z</dcterms:created>
  <dcterms:modified xsi:type="dcterms:W3CDTF">2023-11-03T17:20:42Z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0x010100D6400EAA936D8043A0F43A9A4AFDAB66</vt:lpwstr>
  </property>
  <property fmtid="{D5CDD505-2E9C-101B-9397-08002B2CF9AE}" pid="3" name="MediaServiceImageTags">
    <vt:lpwstr/>
  </property>
</Properties>
</file>